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2 КПК1115032" sheetId="13" r:id="rId1"/>
  </sheets>
  <definedNames>
    <definedName name="_xlnm.Print_Area" localSheetId="0">'Додаток2 КПК1115032'!$A$1:$BY$246</definedName>
  </definedNames>
  <calcPr calcId="152511"/>
</workbook>
</file>

<file path=xl/calcChain.xml><?xml version="1.0" encoding="utf-8"?>
<calcChain xmlns="http://schemas.openxmlformats.org/spreadsheetml/2006/main">
  <c r="BG166" i="13" l="1"/>
  <c r="BG165" i="13"/>
  <c r="BG164" i="13"/>
  <c r="BG169" i="13" s="1"/>
  <c r="BA169" i="13"/>
  <c r="BA166" i="13"/>
  <c r="BA165" i="13"/>
  <c r="BA164" i="13"/>
  <c r="AU166" i="13"/>
  <c r="AU164" i="13"/>
  <c r="AI167" i="13"/>
  <c r="AI169" i="13" s="1"/>
  <c r="Z167" i="13"/>
  <c r="W167" i="13"/>
  <c r="AL166" i="13"/>
  <c r="AI166" i="13"/>
  <c r="Z166" i="13"/>
  <c r="W166" i="13"/>
  <c r="AU165" i="13"/>
  <c r="AL165" i="13"/>
  <c r="AI165" i="13"/>
  <c r="Z165" i="13"/>
  <c r="W165" i="13"/>
  <c r="AL164" i="13"/>
  <c r="AI164" i="13"/>
  <c r="Z164" i="13"/>
  <c r="W164" i="13"/>
  <c r="BJ119" i="13"/>
  <c r="BI150" i="13"/>
  <c r="BI149" i="13"/>
  <c r="AY150" i="13"/>
  <c r="AY149" i="13"/>
  <c r="AO150" i="13"/>
  <c r="AO149" i="13"/>
  <c r="AE152" i="13"/>
  <c r="AE150" i="13"/>
  <c r="AE149" i="13"/>
  <c r="U150" i="13"/>
  <c r="U149" i="13"/>
  <c r="AU141" i="13"/>
  <c r="AF141" i="13"/>
  <c r="AU139" i="13"/>
  <c r="AF139" i="13"/>
  <c r="AU136" i="13"/>
  <c r="AF136" i="13"/>
  <c r="AU135" i="13"/>
  <c r="AF135" i="13"/>
  <c r="AP133" i="13"/>
  <c r="AU132" i="13"/>
  <c r="AF132" i="13"/>
  <c r="BT121" i="13"/>
  <c r="BJ121" i="13"/>
  <c r="BJ116" i="13"/>
  <c r="BJ115" i="13"/>
  <c r="BJ111" i="13"/>
  <c r="BJ110" i="13"/>
  <c r="AC169" i="13"/>
  <c r="AF169" i="13"/>
  <c r="AO169" i="13"/>
  <c r="AR169" i="13"/>
  <c r="AX169" i="13"/>
  <c r="BD169" i="13"/>
  <c r="BJ169" i="13"/>
  <c r="W169" i="13" l="1"/>
  <c r="AU169" i="13"/>
  <c r="AL169" i="13"/>
  <c r="Z169" i="13"/>
  <c r="Z154" i="13"/>
  <c r="AE154" i="13"/>
  <c r="AJ154" i="13"/>
  <c r="AO154" i="13"/>
  <c r="AT154" i="13"/>
  <c r="AY154" i="13"/>
  <c r="BD154" i="13"/>
  <c r="BI154" i="13"/>
  <c r="BN154" i="13"/>
  <c r="U154" i="13"/>
  <c r="AP141" i="13" l="1"/>
  <c r="BE139" i="13"/>
  <c r="AP139" i="13"/>
  <c r="AU138" i="13"/>
  <c r="BE138" i="13" s="1"/>
  <c r="AF138" i="13"/>
  <c r="AP138" i="13" s="1"/>
  <c r="BE136" i="13"/>
  <c r="AP136" i="13"/>
  <c r="BE135" i="13"/>
  <c r="AP135" i="13"/>
  <c r="BE132" i="13"/>
  <c r="AP132" i="13"/>
  <c r="BT119" i="13"/>
  <c r="BJ118" i="13"/>
  <c r="BT118" i="13" s="1"/>
  <c r="BT116" i="13"/>
  <c r="BT115" i="13"/>
  <c r="BT111" i="13"/>
  <c r="BT110" i="13"/>
  <c r="BE111" i="13"/>
  <c r="BT109" i="13"/>
  <c r="BE109" i="13"/>
  <c r="AP109" i="13"/>
  <c r="AI52" i="13" l="1"/>
  <c r="BG32" i="13" l="1"/>
  <c r="BB31" i="13"/>
  <c r="AS32" i="13"/>
  <c r="AI31" i="13"/>
  <c r="Z32" i="13"/>
  <c r="BH223" i="13" l="1"/>
  <c r="AT223" i="13"/>
  <c r="AJ223" i="13"/>
  <c r="BG214" i="13"/>
  <c r="AQ214" i="13"/>
  <c r="AZ191" i="13"/>
  <c r="AK191" i="13"/>
  <c r="AZ190" i="13"/>
  <c r="AK190" i="13"/>
  <c r="BO182" i="13"/>
  <c r="AZ182" i="13"/>
  <c r="AK182" i="13"/>
  <c r="BO181" i="13"/>
  <c r="AZ180" i="13"/>
  <c r="AK180" i="13"/>
  <c r="BD98" i="13"/>
  <c r="AJ98" i="13"/>
  <c r="BD97" i="13"/>
  <c r="AJ97" i="13"/>
  <c r="BU89" i="13"/>
  <c r="BB89" i="13"/>
  <c r="AI89" i="13"/>
  <c r="BU88" i="13"/>
  <c r="BB88" i="13"/>
  <c r="AI88" i="13"/>
  <c r="BG78" i="13"/>
  <c r="AM78" i="13"/>
  <c r="BG70" i="13"/>
  <c r="AM70" i="13"/>
  <c r="BG69" i="13"/>
  <c r="AM69" i="13"/>
  <c r="BU61" i="13"/>
  <c r="BB61" i="13"/>
  <c r="AI61" i="13"/>
  <c r="BU53" i="13"/>
  <c r="BB53" i="13"/>
  <c r="AI53" i="13"/>
  <c r="BU51" i="13"/>
  <c r="BB51" i="13"/>
  <c r="AI51" i="13"/>
  <c r="BG41" i="13"/>
  <c r="AM41" i="13"/>
  <c r="BG40" i="13"/>
  <c r="AM40" i="13"/>
  <c r="BU32" i="13"/>
  <c r="BB32" i="13"/>
  <c r="AI32" i="13"/>
  <c r="BU30" i="13"/>
  <c r="BB30" i="13"/>
  <c r="AI30" i="13"/>
</calcChain>
</file>

<file path=xl/sharedStrings.xml><?xml version="1.0" encoding="utf-8"?>
<sst xmlns="http://schemas.openxmlformats.org/spreadsheetml/2006/main" count="729" uniqueCount="272">
  <si>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</si>
  <si>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</si>
  <si>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</si>
  <si>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</si>
  <si>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</si>
  <si>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</si>
  <si>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</si>
  <si>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</si>
  <si>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</si>
  <si>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</si>
  <si>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</si>
  <si>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</si>
  <si>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</si>
  <si>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</si>
  <si>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</si>
  <si>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</si>
  <si>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</si>
  <si>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</si>
  <si>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</si>
  <si>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</si>
  <si>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</si>
  <si>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</si>
  <si>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</si>
  <si>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</si>
  <si>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</si>
  <si>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</si>
  <si>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</si>
  <si>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</si>
  <si>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</si>
  <si>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</si>
  <si>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</si>
  <si>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</si>
  <si>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</si>
  <si>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</si>
  <si>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</si>
  <si>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</si>
  <si>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</si>
  <si>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</si>
  <si>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</si>
  <si>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</si>
  <si>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</si>
  <si>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</si>
  <si>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</si>
  <si>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</si>
  <si>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</si>
  <si>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</si>
  <si>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</si>
  <si>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</si>
  <si>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</si>
  <si>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</si>
  <si>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</si>
  <si>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</si>
  <si>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</si>
  <si>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</si>
  <si>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</si>
  <si>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</si>
  <si>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</si>
  <si>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</si>
  <si>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</si>
  <si>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</si>
  <si>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</si>
  <si>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</si>
  <si>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</si>
  <si>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</si>
  <si>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</si>
  <si>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</si>
  <si>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</si>
  <si>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</si>
  <si>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</si>
  <si>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</si>
  <si>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</si>
  <si>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</si>
  <si>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</si>
  <si>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</si>
  <si>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</si>
  <si>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</si>
  <si>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</si>
  <si>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</si>
  <si>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</si>
  <si>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</si>
  <si>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</si>
  <si>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</si>
  <si>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</si>
  <si>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</si>
  <si>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</si>
  <si>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</si>
  <si>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</si>
  <si>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</si>
  <si>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</si>
  <si>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</si>
  <si>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</si>
  <si>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</si>
  <si>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</si>
  <si>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</si>
  <si>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</si>
  <si>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</si>
  <si>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</si>
  <si>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</si>
  <si>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</si>
  <si>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</si>
  <si>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</si>
  <si>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</si>
  <si>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</si>
  <si>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</si>
  <si>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</si>
  <si>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</si>
  <si>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</si>
  <si>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</si>
  <si>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</si>
  <si>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</si>
  <si>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</si>
  <si>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</si>
  <si>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</si>
  <si>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</si>
  <si>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</si>
  <si>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</si>
  <si>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</si>
  <si>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</si>
  <si>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</si>
  <si>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</si>
  <si>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</si>
  <si>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</si>
  <si>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</si>
  <si>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</si>
  <si>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</si>
  <si>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</si>
  <si>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</si>
  <si>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</si>
  <si>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</si>
  <si>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</si>
  <si>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</si>
  <si>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</si>
  <si>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</si>
  <si>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</si>
  <si>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</si>
  <si>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</si>
  <si>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</si>
  <si>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</si>
  <si>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</si>
  <si>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</si>
  <si>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</si>
  <si>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</si>
  <si>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</si>
  <si>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</si>
  <si>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</si>
  <si>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</si>
  <si>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</si>
  <si>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</si>
  <si>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</si>
  <si>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</si>
  <si>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</si>
  <si>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</si>
  <si>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</si>
  <si>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</si>
  <si>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</si>
  <si>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</si>
  <si>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</si>
  <si>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</si>
  <si>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</si>
  <si>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</si>
  <si>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</si>
  <si>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</si>
  <si>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</si>
  <si>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</si>
  <si>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</si>
  <si>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</si>
  <si>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</si>
  <si>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</si>
  <si>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</si>
  <si>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</si>
  <si>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</si>
  <si>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</si>
  <si>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</si>
  <si>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</si>
  <si>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затрат</t>
  </si>
  <si>
    <t xml:space="preserve">formula=RC[-16]+RC[-8]                          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</si>
  <si>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</si>
  <si>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</si>
  <si>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</si>
  <si>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</si>
  <si>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</si>
  <si>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</si>
  <si>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</si>
  <si>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</si>
  <si>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</si>
  <si>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</si>
  <si>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</si>
  <si>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</si>
  <si>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</si>
  <si>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</si>
  <si>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</si>
  <si>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</si>
  <si>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</si>
  <si>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</si>
  <si>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</si>
  <si>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</si>
  <si>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</si>
  <si>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</si>
  <si>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</si>
  <si>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</si>
  <si>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</si>
  <si>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</si>
  <si>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</si>
  <si>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</si>
  <si>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</si>
  <si>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</si>
  <si>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</si>
  <si>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</si>
  <si>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</si>
  <si>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</si>
  <si>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</si>
  <si>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</si>
  <si>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</si>
  <si>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</si>
  <si>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</si>
  <si>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</si>
  <si>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</si>
  <si>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</si>
  <si>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</si>
  <si>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</si>
  <si>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</si>
  <si>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</si>
  <si>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</si>
  <si>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</si>
  <si>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</si>
  <si>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</si>
  <si>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</si>
  <si>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</si>
  <si>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</si>
  <si>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</si>
  <si>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</si>
  <si>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</si>
  <si>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</si>
  <si>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</si>
  <si>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</si>
  <si>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</si>
  <si>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Субсидії та поточні трансферти підприємствам (установам, організаціям)</t>
  </si>
  <si>
    <t>зведення планів по мережі, штатах</t>
  </si>
  <si>
    <t>зведені кошториси</t>
  </si>
  <si>
    <t>у тому числі тренерів, осіб.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</si>
  <si>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</si>
  <si>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</si>
  <si>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Фінансова підтримка дитячо-юнацьких спотивних шкіл фізкультурно-спортивних товариств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</si>
  <si>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</si>
  <si>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</si>
  <si>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</si>
  <si>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</si>
  <si>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</si>
  <si>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</si>
  <si>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Фінансова підтримка дитячо-юнацьких спортивних шкіл фізкультурно-спортивних товариств</t>
  </si>
  <si>
    <t>0810</t>
  </si>
  <si>
    <t>Інші надходження спеціального фонду (розписати за видами надходжень)</t>
  </si>
  <si>
    <t>Капітальні трансферти підприємствам (установам, організаціям)</t>
  </si>
  <si>
    <t xml:space="preserve">кількість дитячо-юнацьких спортивних шкіл фізкультурно-спортивних товариств, яким надається фінансова підтримка з бюджету </t>
  </si>
  <si>
    <t>тис.грн</t>
  </si>
  <si>
    <t>грн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</si>
  <si>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</si>
  <si>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</si>
  <si>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проєкт рішення</t>
  </si>
  <si>
    <t>На фінансову підтримку ДЮСШ обласної організації фізкультурно-спортивного  товариства “Україна” протягом року 2020 року з міського бюджету було спрямовано 6475,1 тис. грн.  Виготовлено ПКД та проведено ремонт опалення в залі боксу ДЮСШ №2 "Авангард" на суму 298,8 тис.грн. Оновлена матеріально-технічної бази дитячо-юнацьких спортивних шкіл фізкультурно-спортивних товариств на суму 168,8 тис.грн.</t>
  </si>
  <si>
    <t>кількість учнів дитячо-юнацьких спортивних шкіл фізкультурно-спортивних товариств</t>
  </si>
  <si>
    <t>у тому числі тренерів</t>
  </si>
  <si>
    <t>Обов’язкові виплати</t>
  </si>
  <si>
    <t>Премії</t>
  </si>
  <si>
    <t xml:space="preserve">Тренери-викладачі, інструктор- методист </t>
  </si>
  <si>
    <t>Адміністративний персонал</t>
  </si>
  <si>
    <t>Спеціалісти</t>
  </si>
  <si>
    <t>Робітники</t>
  </si>
  <si>
    <t>Стимулюючі доплати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</si>
  <si>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</si>
  <si>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сесії Хмельницької міської ради №1 від 29.12.2016 року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</si>
  <si>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(проєкт програми).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</si>
</sst>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0" fillId="0" borderId="0" xfId="0" applyFont="1"/>
    <xf numFmtId="0" fontId="0" fillId="0" borderId="0" xfId="0" applyFont="1"/>
    <xf numFmtId="3" fontId="0" fillId="0" borderId="0" xfId="0" applyNumberFormat="1"/>
    <xf numFmtId="0" fontId="5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/>
    <xf numFmtId="0" fontId="24" fillId="0" borderId="1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1">
    <cellStyle name="Звичайни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7"/>
  <sheetViews>
    <sheetView tabSelected="1" topLeftCell="A226" zoomScaleNormal="100" workbookViewId="0">
      <selection activeCell="N196" sqref="N196:U197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77" t="s">
        <v>115</v>
      </c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</row>
    <row r="2" spans="1:79" ht="14.25" customHeight="1" x14ac:dyDescent="0.25">
      <c r="A2" s="178" t="s">
        <v>222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</row>
    <row r="4" spans="1:79" ht="14" customHeight="1" x14ac:dyDescent="0.25">
      <c r="A4" s="11" t="s">
        <v>159</v>
      </c>
      <c r="B4" s="179" t="s">
        <v>191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180">
        <v>11</v>
      </c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8"/>
      <c r="AT4" s="181" t="s">
        <v>196</v>
      </c>
      <c r="AU4" s="180"/>
      <c r="AV4" s="180"/>
      <c r="AW4" s="180"/>
      <c r="AX4" s="180"/>
      <c r="AY4" s="180"/>
      <c r="AZ4" s="180"/>
      <c r="BA4" s="18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82" t="s">
        <v>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7"/>
      <c r="AH5" s="183" t="s">
        <v>161</v>
      </c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7"/>
      <c r="AT5" s="183" t="s">
        <v>157</v>
      </c>
      <c r="AU5" s="183"/>
      <c r="AV5" s="183"/>
      <c r="AW5" s="183"/>
      <c r="AX5" s="183"/>
      <c r="AY5" s="183"/>
      <c r="AZ5" s="183"/>
      <c r="BA5" s="18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4" customHeight="1" x14ac:dyDescent="0.25">
      <c r="A7" s="11" t="s">
        <v>162</v>
      </c>
      <c r="B7" s="179" t="s">
        <v>235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180">
        <v>111</v>
      </c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5"/>
      <c r="BC7" s="181" t="s">
        <v>196</v>
      </c>
      <c r="BD7" s="180"/>
      <c r="BE7" s="180"/>
      <c r="BF7" s="180"/>
      <c r="BG7" s="180"/>
      <c r="BH7" s="180"/>
      <c r="BI7" s="180"/>
      <c r="BJ7" s="18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82" t="s">
        <v>155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7"/>
      <c r="AH8" s="183" t="s">
        <v>163</v>
      </c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3"/>
      <c r="BC8" s="183" t="s">
        <v>157</v>
      </c>
      <c r="BD8" s="183"/>
      <c r="BE8" s="183"/>
      <c r="BF8" s="183"/>
      <c r="BG8" s="183"/>
      <c r="BH8" s="183"/>
      <c r="BI8" s="183"/>
      <c r="BJ8" s="18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" customHeight="1" x14ac:dyDescent="0.25">
      <c r="A10" s="11" t="s">
        <v>164</v>
      </c>
      <c r="B10" s="180">
        <v>1115032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N10" s="180">
        <v>5032</v>
      </c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5"/>
      <c r="AA10" s="185" t="s">
        <v>250</v>
      </c>
      <c r="AB10" s="185"/>
      <c r="AC10" s="185"/>
      <c r="AD10" s="185"/>
      <c r="AE10" s="185"/>
      <c r="AF10" s="185"/>
      <c r="AG10" s="185"/>
      <c r="AH10" s="185"/>
      <c r="AI10" s="185"/>
      <c r="AJ10" s="15"/>
      <c r="AK10" s="186" t="s">
        <v>249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81" t="s">
        <v>197</v>
      </c>
      <c r="BM10" s="180"/>
      <c r="BN10" s="180"/>
      <c r="BO10" s="180"/>
      <c r="BP10" s="180"/>
      <c r="BQ10" s="180"/>
      <c r="BR10" s="180"/>
      <c r="BS10" s="18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83" t="s">
        <v>165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N11" s="183" t="s">
        <v>167</v>
      </c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3"/>
      <c r="AA11" s="187" t="s">
        <v>168</v>
      </c>
      <c r="AB11" s="187"/>
      <c r="AC11" s="187"/>
      <c r="AD11" s="187"/>
      <c r="AE11" s="187"/>
      <c r="AF11" s="187"/>
      <c r="AG11" s="187"/>
      <c r="AH11" s="187"/>
      <c r="AI11" s="187"/>
      <c r="AJ11" s="13"/>
      <c r="AK11" s="188" t="s">
        <v>166</v>
      </c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9"/>
      <c r="BL11" s="183" t="s">
        <v>158</v>
      </c>
      <c r="BM11" s="183"/>
      <c r="BN11" s="183"/>
      <c r="BO11" s="183"/>
      <c r="BP11" s="183"/>
      <c r="BQ11" s="183"/>
      <c r="BR11" s="183"/>
      <c r="BS11" s="18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77" t="s">
        <v>223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</row>
    <row r="14" spans="1:79" ht="14.25" customHeight="1" x14ac:dyDescent="0.25">
      <c r="A14" s="77" t="s">
        <v>148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</row>
    <row r="15" spans="1:79" ht="42" customHeight="1" x14ac:dyDescent="0.25">
      <c r="A15" s="176" t="s">
        <v>241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84" t="s">
        <v>149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</row>
    <row r="18" spans="1:79" ht="15" customHeight="1" x14ac:dyDescent="0.25">
      <c r="A18" s="176" t="s">
        <v>248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77" t="s">
        <v>150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</row>
    <row r="21" spans="1:79" ht="28" customHeight="1" x14ac:dyDescent="0.25">
      <c r="A21" s="176" t="s">
        <v>271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77" t="s">
        <v>151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</row>
    <row r="24" spans="1:79" ht="14.25" customHeight="1" x14ac:dyDescent="0.25">
      <c r="A24" s="172" t="s">
        <v>208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</row>
    <row r="25" spans="1:79" ht="15" customHeight="1" x14ac:dyDescent="0.25">
      <c r="A25" s="139" t="s">
        <v>198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</row>
    <row r="26" spans="1:79" ht="23.15" customHeight="1" x14ac:dyDescent="0.25">
      <c r="A26" s="121" t="s">
        <v>2</v>
      </c>
      <c r="B26" s="122"/>
      <c r="C26" s="122"/>
      <c r="D26" s="123"/>
      <c r="E26" s="121" t="s">
        <v>19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76" t="s">
        <v>199</v>
      </c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 t="s">
        <v>202</v>
      </c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 t="s">
        <v>209</v>
      </c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</row>
    <row r="27" spans="1:79" ht="54.75" customHeight="1" x14ac:dyDescent="0.25">
      <c r="A27" s="124"/>
      <c r="B27" s="125"/>
      <c r="C27" s="125"/>
      <c r="D27" s="126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12" t="s">
        <v>4</v>
      </c>
      <c r="V27" s="113"/>
      <c r="W27" s="113"/>
      <c r="X27" s="113"/>
      <c r="Y27" s="114"/>
      <c r="Z27" s="112" t="s">
        <v>3</v>
      </c>
      <c r="AA27" s="113"/>
      <c r="AB27" s="113"/>
      <c r="AC27" s="113"/>
      <c r="AD27" s="114"/>
      <c r="AE27" s="65" t="s">
        <v>116</v>
      </c>
      <c r="AF27" s="66"/>
      <c r="AG27" s="66"/>
      <c r="AH27" s="67"/>
      <c r="AI27" s="112" t="s">
        <v>5</v>
      </c>
      <c r="AJ27" s="113"/>
      <c r="AK27" s="113"/>
      <c r="AL27" s="113"/>
      <c r="AM27" s="114"/>
      <c r="AN27" s="112" t="s">
        <v>4</v>
      </c>
      <c r="AO27" s="113"/>
      <c r="AP27" s="113"/>
      <c r="AQ27" s="113"/>
      <c r="AR27" s="114"/>
      <c r="AS27" s="112" t="s">
        <v>3</v>
      </c>
      <c r="AT27" s="113"/>
      <c r="AU27" s="113"/>
      <c r="AV27" s="113"/>
      <c r="AW27" s="114"/>
      <c r="AX27" s="65" t="s">
        <v>116</v>
      </c>
      <c r="AY27" s="66"/>
      <c r="AZ27" s="66"/>
      <c r="BA27" s="67"/>
      <c r="BB27" s="112" t="s">
        <v>96</v>
      </c>
      <c r="BC27" s="113"/>
      <c r="BD27" s="113"/>
      <c r="BE27" s="113"/>
      <c r="BF27" s="114"/>
      <c r="BG27" s="112" t="s">
        <v>4</v>
      </c>
      <c r="BH27" s="113"/>
      <c r="BI27" s="113"/>
      <c r="BJ27" s="113"/>
      <c r="BK27" s="114"/>
      <c r="BL27" s="112" t="s">
        <v>3</v>
      </c>
      <c r="BM27" s="113"/>
      <c r="BN27" s="113"/>
      <c r="BO27" s="113"/>
      <c r="BP27" s="114"/>
      <c r="BQ27" s="65" t="s">
        <v>116</v>
      </c>
      <c r="BR27" s="66"/>
      <c r="BS27" s="66"/>
      <c r="BT27" s="67"/>
      <c r="BU27" s="112" t="s">
        <v>97</v>
      </c>
      <c r="BV27" s="113"/>
      <c r="BW27" s="113"/>
      <c r="BX27" s="113"/>
      <c r="BY27" s="114"/>
    </row>
    <row r="28" spans="1:79" ht="15" customHeight="1" x14ac:dyDescent="0.25">
      <c r="A28" s="112">
        <v>1</v>
      </c>
      <c r="B28" s="113"/>
      <c r="C28" s="113"/>
      <c r="D28" s="114"/>
      <c r="E28" s="112">
        <v>2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2">
        <v>3</v>
      </c>
      <c r="V28" s="113"/>
      <c r="W28" s="113"/>
      <c r="X28" s="113"/>
      <c r="Y28" s="114"/>
      <c r="Z28" s="112">
        <v>4</v>
      </c>
      <c r="AA28" s="113"/>
      <c r="AB28" s="113"/>
      <c r="AC28" s="113"/>
      <c r="AD28" s="114"/>
      <c r="AE28" s="112">
        <v>5</v>
      </c>
      <c r="AF28" s="113"/>
      <c r="AG28" s="113"/>
      <c r="AH28" s="114"/>
      <c r="AI28" s="112">
        <v>6</v>
      </c>
      <c r="AJ28" s="113"/>
      <c r="AK28" s="113"/>
      <c r="AL28" s="113"/>
      <c r="AM28" s="114"/>
      <c r="AN28" s="112">
        <v>7</v>
      </c>
      <c r="AO28" s="113"/>
      <c r="AP28" s="113"/>
      <c r="AQ28" s="113"/>
      <c r="AR28" s="114"/>
      <c r="AS28" s="112">
        <v>8</v>
      </c>
      <c r="AT28" s="113"/>
      <c r="AU28" s="113"/>
      <c r="AV28" s="113"/>
      <c r="AW28" s="114"/>
      <c r="AX28" s="112">
        <v>9</v>
      </c>
      <c r="AY28" s="113"/>
      <c r="AZ28" s="113"/>
      <c r="BA28" s="114"/>
      <c r="BB28" s="112">
        <v>10</v>
      </c>
      <c r="BC28" s="113"/>
      <c r="BD28" s="113"/>
      <c r="BE28" s="113"/>
      <c r="BF28" s="114"/>
      <c r="BG28" s="112">
        <v>11</v>
      </c>
      <c r="BH28" s="113"/>
      <c r="BI28" s="113"/>
      <c r="BJ28" s="113"/>
      <c r="BK28" s="114"/>
      <c r="BL28" s="112">
        <v>12</v>
      </c>
      <c r="BM28" s="113"/>
      <c r="BN28" s="113"/>
      <c r="BO28" s="113"/>
      <c r="BP28" s="114"/>
      <c r="BQ28" s="112">
        <v>13</v>
      </c>
      <c r="BR28" s="113"/>
      <c r="BS28" s="113"/>
      <c r="BT28" s="114"/>
      <c r="BU28" s="112">
        <v>14</v>
      </c>
      <c r="BV28" s="113"/>
      <c r="BW28" s="113"/>
      <c r="BX28" s="113"/>
      <c r="BY28" s="114"/>
    </row>
    <row r="29" spans="1:79" ht="13.5" hidden="1" customHeight="1" x14ac:dyDescent="0.25">
      <c r="A29" s="104" t="s">
        <v>56</v>
      </c>
      <c r="B29" s="105"/>
      <c r="C29" s="105"/>
      <c r="D29" s="162"/>
      <c r="E29" s="104" t="s">
        <v>57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73" t="s">
        <v>65</v>
      </c>
      <c r="V29" s="174"/>
      <c r="W29" s="174"/>
      <c r="X29" s="174"/>
      <c r="Y29" s="175"/>
      <c r="Z29" s="173" t="s">
        <v>66</v>
      </c>
      <c r="AA29" s="174"/>
      <c r="AB29" s="174"/>
      <c r="AC29" s="174"/>
      <c r="AD29" s="175"/>
      <c r="AE29" s="104" t="s">
        <v>91</v>
      </c>
      <c r="AF29" s="105"/>
      <c r="AG29" s="105"/>
      <c r="AH29" s="162"/>
      <c r="AI29" s="62" t="s">
        <v>170</v>
      </c>
      <c r="AJ29" s="63"/>
      <c r="AK29" s="63"/>
      <c r="AL29" s="63"/>
      <c r="AM29" s="64"/>
      <c r="AN29" s="104" t="s">
        <v>67</v>
      </c>
      <c r="AO29" s="105"/>
      <c r="AP29" s="105"/>
      <c r="AQ29" s="105"/>
      <c r="AR29" s="162"/>
      <c r="AS29" s="104" t="s">
        <v>68</v>
      </c>
      <c r="AT29" s="105"/>
      <c r="AU29" s="105"/>
      <c r="AV29" s="105"/>
      <c r="AW29" s="162"/>
      <c r="AX29" s="104" t="s">
        <v>92</v>
      </c>
      <c r="AY29" s="105"/>
      <c r="AZ29" s="105"/>
      <c r="BA29" s="162"/>
      <c r="BB29" s="62" t="s">
        <v>170</v>
      </c>
      <c r="BC29" s="63"/>
      <c r="BD29" s="63"/>
      <c r="BE29" s="63"/>
      <c r="BF29" s="64"/>
      <c r="BG29" s="104" t="s">
        <v>58</v>
      </c>
      <c r="BH29" s="105"/>
      <c r="BI29" s="105"/>
      <c r="BJ29" s="105"/>
      <c r="BK29" s="162"/>
      <c r="BL29" s="104" t="s">
        <v>59</v>
      </c>
      <c r="BM29" s="105"/>
      <c r="BN29" s="105"/>
      <c r="BO29" s="105"/>
      <c r="BP29" s="162"/>
      <c r="BQ29" s="104" t="s">
        <v>93</v>
      </c>
      <c r="BR29" s="105"/>
      <c r="BS29" s="105"/>
      <c r="BT29" s="162"/>
      <c r="BU29" s="62" t="s">
        <v>170</v>
      </c>
      <c r="BV29" s="63"/>
      <c r="BW29" s="63"/>
      <c r="BX29" s="63"/>
      <c r="BY29" s="64"/>
      <c r="CA29" t="s">
        <v>21</v>
      </c>
    </row>
    <row r="30" spans="1:79" s="25" customFormat="1" ht="19" customHeight="1" x14ac:dyDescent="0.25">
      <c r="A30" s="56"/>
      <c r="B30" s="57"/>
      <c r="C30" s="57"/>
      <c r="D30" s="58"/>
      <c r="E30" s="59" t="s">
        <v>172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54">
        <v>6475066</v>
      </c>
      <c r="V30" s="54"/>
      <c r="W30" s="54"/>
      <c r="X30" s="54"/>
      <c r="Y30" s="54"/>
      <c r="Z30" s="54" t="s">
        <v>173</v>
      </c>
      <c r="AA30" s="54"/>
      <c r="AB30" s="54"/>
      <c r="AC30" s="54"/>
      <c r="AD30" s="54"/>
      <c r="AE30" s="41" t="s">
        <v>173</v>
      </c>
      <c r="AF30" s="42"/>
      <c r="AG30" s="42"/>
      <c r="AH30" s="43"/>
      <c r="AI30" s="41">
        <f>IF(ISNUMBER(U30),U30,0)+IF(ISNUMBER(Z30),Z30,0)</f>
        <v>6475066</v>
      </c>
      <c r="AJ30" s="42"/>
      <c r="AK30" s="42"/>
      <c r="AL30" s="42"/>
      <c r="AM30" s="43"/>
      <c r="AN30" s="41">
        <v>9553150</v>
      </c>
      <c r="AO30" s="42"/>
      <c r="AP30" s="42"/>
      <c r="AQ30" s="42"/>
      <c r="AR30" s="43"/>
      <c r="AS30" s="41" t="s">
        <v>173</v>
      </c>
      <c r="AT30" s="42"/>
      <c r="AU30" s="42"/>
      <c r="AV30" s="42"/>
      <c r="AW30" s="43"/>
      <c r="AX30" s="41" t="s">
        <v>173</v>
      </c>
      <c r="AY30" s="42"/>
      <c r="AZ30" s="42"/>
      <c r="BA30" s="43"/>
      <c r="BB30" s="41">
        <f>IF(ISNUMBER(AN30),AN30,0)+IF(ISNUMBER(AS30),AS30,0)</f>
        <v>9553150</v>
      </c>
      <c r="BC30" s="42"/>
      <c r="BD30" s="42"/>
      <c r="BE30" s="42"/>
      <c r="BF30" s="43"/>
      <c r="BG30" s="41">
        <v>5513990</v>
      </c>
      <c r="BH30" s="42"/>
      <c r="BI30" s="42"/>
      <c r="BJ30" s="42"/>
      <c r="BK30" s="43"/>
      <c r="BL30" s="41" t="s">
        <v>173</v>
      </c>
      <c r="BM30" s="42"/>
      <c r="BN30" s="42"/>
      <c r="BO30" s="42"/>
      <c r="BP30" s="43"/>
      <c r="BQ30" s="41" t="s">
        <v>173</v>
      </c>
      <c r="BR30" s="42"/>
      <c r="BS30" s="42"/>
      <c r="BT30" s="43"/>
      <c r="BU30" s="41">
        <f>IF(ISNUMBER(BG30),BG30,0)+IF(ISNUMBER(BL30),BL30,0)</f>
        <v>5513990</v>
      </c>
      <c r="BV30" s="42"/>
      <c r="BW30" s="42"/>
      <c r="BX30" s="42"/>
      <c r="BY30" s="43"/>
      <c r="CA30" s="25" t="s">
        <v>22</v>
      </c>
    </row>
    <row r="31" spans="1:79" s="25" customFormat="1" ht="35" customHeight="1" x14ac:dyDescent="0.25">
      <c r="A31" s="56"/>
      <c r="B31" s="57"/>
      <c r="C31" s="57"/>
      <c r="D31" s="58"/>
      <c r="E31" s="59" t="s">
        <v>251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41">
        <v>0</v>
      </c>
      <c r="V31" s="42"/>
      <c r="W31" s="42"/>
      <c r="X31" s="42"/>
      <c r="Y31" s="43"/>
      <c r="Z31" s="41">
        <v>467621</v>
      </c>
      <c r="AA31" s="42"/>
      <c r="AB31" s="42"/>
      <c r="AC31" s="42"/>
      <c r="AD31" s="43"/>
      <c r="AE31" s="41">
        <v>467621</v>
      </c>
      <c r="AF31" s="42"/>
      <c r="AG31" s="42"/>
      <c r="AH31" s="43"/>
      <c r="AI31" s="41">
        <f>Z31</f>
        <v>467621</v>
      </c>
      <c r="AJ31" s="42"/>
      <c r="AK31" s="42"/>
      <c r="AL31" s="42"/>
      <c r="AM31" s="43"/>
      <c r="AN31" s="41">
        <v>0</v>
      </c>
      <c r="AO31" s="42"/>
      <c r="AP31" s="42"/>
      <c r="AQ31" s="42"/>
      <c r="AR31" s="43"/>
      <c r="AS31" s="41">
        <v>15200</v>
      </c>
      <c r="AT31" s="42"/>
      <c r="AU31" s="42"/>
      <c r="AV31" s="42"/>
      <c r="AW31" s="43"/>
      <c r="AX31" s="41">
        <v>15200</v>
      </c>
      <c r="AY31" s="42"/>
      <c r="AZ31" s="42"/>
      <c r="BA31" s="43"/>
      <c r="BB31" s="41">
        <f>AS31</f>
        <v>15200</v>
      </c>
      <c r="BC31" s="42"/>
      <c r="BD31" s="42"/>
      <c r="BE31" s="42"/>
      <c r="BF31" s="43"/>
      <c r="BG31" s="41">
        <v>0</v>
      </c>
      <c r="BH31" s="42"/>
      <c r="BI31" s="42"/>
      <c r="BJ31" s="42"/>
      <c r="BK31" s="43"/>
      <c r="BL31" s="41">
        <v>0</v>
      </c>
      <c r="BM31" s="42"/>
      <c r="BN31" s="42"/>
      <c r="BO31" s="42"/>
      <c r="BP31" s="43"/>
      <c r="BQ31" s="41">
        <v>0</v>
      </c>
      <c r="BR31" s="42"/>
      <c r="BS31" s="42"/>
      <c r="BT31" s="43"/>
      <c r="BU31" s="41">
        <v>0</v>
      </c>
      <c r="BV31" s="42"/>
      <c r="BW31" s="42"/>
      <c r="BX31" s="42"/>
      <c r="BY31" s="43"/>
    </row>
    <row r="32" spans="1:79" s="6" customFormat="1" ht="18" customHeight="1" x14ac:dyDescent="0.25">
      <c r="A32" s="81"/>
      <c r="B32" s="82"/>
      <c r="C32" s="82"/>
      <c r="D32" s="127"/>
      <c r="E32" s="71" t="s">
        <v>147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75">
        <v>6475066</v>
      </c>
      <c r="V32" s="75"/>
      <c r="W32" s="75"/>
      <c r="X32" s="75"/>
      <c r="Y32" s="75"/>
      <c r="Z32" s="75">
        <f>Z31</f>
        <v>467621</v>
      </c>
      <c r="AA32" s="75"/>
      <c r="AB32" s="75"/>
      <c r="AC32" s="75"/>
      <c r="AD32" s="75"/>
      <c r="AE32" s="38">
        <v>0</v>
      </c>
      <c r="AF32" s="39"/>
      <c r="AG32" s="39"/>
      <c r="AH32" s="40"/>
      <c r="AI32" s="38">
        <f>IF(ISNUMBER(U32),U32,0)+IF(ISNUMBER(Z32),Z32,0)</f>
        <v>6942687</v>
      </c>
      <c r="AJ32" s="39"/>
      <c r="AK32" s="39"/>
      <c r="AL32" s="39"/>
      <c r="AM32" s="40"/>
      <c r="AN32" s="38">
        <v>9553150</v>
      </c>
      <c r="AO32" s="39"/>
      <c r="AP32" s="39"/>
      <c r="AQ32" s="39"/>
      <c r="AR32" s="40"/>
      <c r="AS32" s="38">
        <f>AS31</f>
        <v>15200</v>
      </c>
      <c r="AT32" s="39"/>
      <c r="AU32" s="39"/>
      <c r="AV32" s="39"/>
      <c r="AW32" s="40"/>
      <c r="AX32" s="38">
        <v>15200</v>
      </c>
      <c r="AY32" s="39"/>
      <c r="AZ32" s="39"/>
      <c r="BA32" s="40"/>
      <c r="BB32" s="38">
        <f>IF(ISNUMBER(AN32),AN32,0)+IF(ISNUMBER(AS32),AS32,0)</f>
        <v>9568350</v>
      </c>
      <c r="BC32" s="39"/>
      <c r="BD32" s="39"/>
      <c r="BE32" s="39"/>
      <c r="BF32" s="40"/>
      <c r="BG32" s="38">
        <f>BG30</f>
        <v>5513990</v>
      </c>
      <c r="BH32" s="39"/>
      <c r="BI32" s="39"/>
      <c r="BJ32" s="39"/>
      <c r="BK32" s="40"/>
      <c r="BL32" s="38">
        <v>0</v>
      </c>
      <c r="BM32" s="39"/>
      <c r="BN32" s="39"/>
      <c r="BO32" s="39"/>
      <c r="BP32" s="40"/>
      <c r="BQ32" s="38">
        <v>0</v>
      </c>
      <c r="BR32" s="39"/>
      <c r="BS32" s="39"/>
      <c r="BT32" s="40"/>
      <c r="BU32" s="38">
        <f>IF(ISNUMBER(BG32),BG32,0)+IF(ISNUMBER(BL32),BL32,0)</f>
        <v>5513990</v>
      </c>
      <c r="BV32" s="39"/>
      <c r="BW32" s="39"/>
      <c r="BX32" s="39"/>
      <c r="BY32" s="40"/>
    </row>
    <row r="34" spans="1:79" ht="14.25" customHeight="1" x14ac:dyDescent="0.25">
      <c r="A34" s="172" t="s">
        <v>224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</row>
    <row r="35" spans="1:79" ht="15" customHeight="1" x14ac:dyDescent="0.25">
      <c r="A35" s="78" t="s">
        <v>198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</row>
    <row r="36" spans="1:79" ht="22.5" customHeight="1" x14ac:dyDescent="0.25">
      <c r="A36" s="121" t="s">
        <v>2</v>
      </c>
      <c r="B36" s="122"/>
      <c r="C36" s="122"/>
      <c r="D36" s="123"/>
      <c r="E36" s="121" t="s">
        <v>19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112" t="s">
        <v>220</v>
      </c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4"/>
      <c r="AR36" s="76" t="s">
        <v>225</v>
      </c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</row>
    <row r="37" spans="1:79" ht="36" customHeight="1" x14ac:dyDescent="0.25">
      <c r="A37" s="124"/>
      <c r="B37" s="125"/>
      <c r="C37" s="125"/>
      <c r="D37" s="126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6"/>
      <c r="X37" s="76" t="s">
        <v>4</v>
      </c>
      <c r="Y37" s="76"/>
      <c r="Z37" s="76"/>
      <c r="AA37" s="76"/>
      <c r="AB37" s="76"/>
      <c r="AC37" s="76" t="s">
        <v>3</v>
      </c>
      <c r="AD37" s="76"/>
      <c r="AE37" s="76"/>
      <c r="AF37" s="76"/>
      <c r="AG37" s="76"/>
      <c r="AH37" s="65" t="s">
        <v>116</v>
      </c>
      <c r="AI37" s="66"/>
      <c r="AJ37" s="66"/>
      <c r="AK37" s="66"/>
      <c r="AL37" s="67"/>
      <c r="AM37" s="112" t="s">
        <v>5</v>
      </c>
      <c r="AN37" s="113"/>
      <c r="AO37" s="113"/>
      <c r="AP37" s="113"/>
      <c r="AQ37" s="114"/>
      <c r="AR37" s="112" t="s">
        <v>4</v>
      </c>
      <c r="AS37" s="113"/>
      <c r="AT37" s="113"/>
      <c r="AU37" s="113"/>
      <c r="AV37" s="114"/>
      <c r="AW37" s="112" t="s">
        <v>3</v>
      </c>
      <c r="AX37" s="113"/>
      <c r="AY37" s="113"/>
      <c r="AZ37" s="113"/>
      <c r="BA37" s="114"/>
      <c r="BB37" s="65" t="s">
        <v>116</v>
      </c>
      <c r="BC37" s="66"/>
      <c r="BD37" s="66"/>
      <c r="BE37" s="66"/>
      <c r="BF37" s="67"/>
      <c r="BG37" s="112" t="s">
        <v>96</v>
      </c>
      <c r="BH37" s="113"/>
      <c r="BI37" s="113"/>
      <c r="BJ37" s="113"/>
      <c r="BK37" s="114"/>
    </row>
    <row r="38" spans="1:79" ht="15" customHeight="1" x14ac:dyDescent="0.25">
      <c r="A38" s="112">
        <v>1</v>
      </c>
      <c r="B38" s="113"/>
      <c r="C38" s="113"/>
      <c r="D38" s="114"/>
      <c r="E38" s="112">
        <v>2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  <c r="X38" s="76">
        <v>3</v>
      </c>
      <c r="Y38" s="76"/>
      <c r="Z38" s="76"/>
      <c r="AA38" s="76"/>
      <c r="AB38" s="76"/>
      <c r="AC38" s="76">
        <v>4</v>
      </c>
      <c r="AD38" s="76"/>
      <c r="AE38" s="76"/>
      <c r="AF38" s="76"/>
      <c r="AG38" s="76"/>
      <c r="AH38" s="76">
        <v>5</v>
      </c>
      <c r="AI38" s="76"/>
      <c r="AJ38" s="76"/>
      <c r="AK38" s="76"/>
      <c r="AL38" s="76"/>
      <c r="AM38" s="76">
        <v>6</v>
      </c>
      <c r="AN38" s="76"/>
      <c r="AO38" s="76"/>
      <c r="AP38" s="76"/>
      <c r="AQ38" s="76"/>
      <c r="AR38" s="112">
        <v>7</v>
      </c>
      <c r="AS38" s="113"/>
      <c r="AT38" s="113"/>
      <c r="AU38" s="113"/>
      <c r="AV38" s="114"/>
      <c r="AW38" s="112">
        <v>8</v>
      </c>
      <c r="AX38" s="113"/>
      <c r="AY38" s="113"/>
      <c r="AZ38" s="113"/>
      <c r="BA38" s="114"/>
      <c r="BB38" s="112">
        <v>9</v>
      </c>
      <c r="BC38" s="113"/>
      <c r="BD38" s="113"/>
      <c r="BE38" s="113"/>
      <c r="BF38" s="114"/>
      <c r="BG38" s="112">
        <v>10</v>
      </c>
      <c r="BH38" s="113"/>
      <c r="BI38" s="113"/>
      <c r="BJ38" s="113"/>
      <c r="BK38" s="114"/>
    </row>
    <row r="39" spans="1:79" ht="20.25" hidden="1" customHeight="1" x14ac:dyDescent="0.25">
      <c r="A39" s="104" t="s">
        <v>56</v>
      </c>
      <c r="B39" s="105"/>
      <c r="C39" s="105"/>
      <c r="D39" s="162"/>
      <c r="E39" s="104" t="s">
        <v>57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62"/>
      <c r="X39" s="31" t="s">
        <v>60</v>
      </c>
      <c r="Y39" s="31"/>
      <c r="Z39" s="31"/>
      <c r="AA39" s="31"/>
      <c r="AB39" s="31"/>
      <c r="AC39" s="31" t="s">
        <v>61</v>
      </c>
      <c r="AD39" s="31"/>
      <c r="AE39" s="31"/>
      <c r="AF39" s="31"/>
      <c r="AG39" s="31"/>
      <c r="AH39" s="104" t="s">
        <v>94</v>
      </c>
      <c r="AI39" s="105"/>
      <c r="AJ39" s="105"/>
      <c r="AK39" s="105"/>
      <c r="AL39" s="162"/>
      <c r="AM39" s="62" t="s">
        <v>171</v>
      </c>
      <c r="AN39" s="63"/>
      <c r="AO39" s="63"/>
      <c r="AP39" s="63"/>
      <c r="AQ39" s="64"/>
      <c r="AR39" s="104" t="s">
        <v>62</v>
      </c>
      <c r="AS39" s="105"/>
      <c r="AT39" s="105"/>
      <c r="AU39" s="105"/>
      <c r="AV39" s="162"/>
      <c r="AW39" s="104" t="s">
        <v>63</v>
      </c>
      <c r="AX39" s="105"/>
      <c r="AY39" s="105"/>
      <c r="AZ39" s="105"/>
      <c r="BA39" s="162"/>
      <c r="BB39" s="104" t="s">
        <v>95</v>
      </c>
      <c r="BC39" s="105"/>
      <c r="BD39" s="105"/>
      <c r="BE39" s="105"/>
      <c r="BF39" s="162"/>
      <c r="BG39" s="62" t="s">
        <v>171</v>
      </c>
      <c r="BH39" s="63"/>
      <c r="BI39" s="63"/>
      <c r="BJ39" s="63"/>
      <c r="BK39" s="64"/>
      <c r="CA39" t="s">
        <v>23</v>
      </c>
    </row>
    <row r="40" spans="1:79" s="25" customFormat="1" ht="19" customHeight="1" x14ac:dyDescent="0.25">
      <c r="A40" s="56"/>
      <c r="B40" s="57"/>
      <c r="C40" s="57"/>
      <c r="D40" s="58"/>
      <c r="E40" s="59" t="s">
        <v>172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  <c r="X40" s="41">
        <v>5755676</v>
      </c>
      <c r="Y40" s="42"/>
      <c r="Z40" s="42"/>
      <c r="AA40" s="42"/>
      <c r="AB40" s="43"/>
      <c r="AC40" s="41" t="s">
        <v>173</v>
      </c>
      <c r="AD40" s="42"/>
      <c r="AE40" s="42"/>
      <c r="AF40" s="42"/>
      <c r="AG40" s="43"/>
      <c r="AH40" s="41" t="s">
        <v>173</v>
      </c>
      <c r="AI40" s="42"/>
      <c r="AJ40" s="42"/>
      <c r="AK40" s="42"/>
      <c r="AL40" s="43"/>
      <c r="AM40" s="41">
        <f>IF(ISNUMBER(X40),X40,0)+IF(ISNUMBER(AC40),AC40,0)</f>
        <v>5755676</v>
      </c>
      <c r="AN40" s="42"/>
      <c r="AO40" s="42"/>
      <c r="AP40" s="42"/>
      <c r="AQ40" s="43"/>
      <c r="AR40" s="41">
        <v>6101018</v>
      </c>
      <c r="AS40" s="42"/>
      <c r="AT40" s="42"/>
      <c r="AU40" s="42"/>
      <c r="AV40" s="43"/>
      <c r="AW40" s="41" t="s">
        <v>173</v>
      </c>
      <c r="AX40" s="42"/>
      <c r="AY40" s="42"/>
      <c r="AZ40" s="42"/>
      <c r="BA40" s="43"/>
      <c r="BB40" s="41" t="s">
        <v>173</v>
      </c>
      <c r="BC40" s="42"/>
      <c r="BD40" s="42"/>
      <c r="BE40" s="42"/>
      <c r="BF40" s="43"/>
      <c r="BG40" s="54">
        <f>IF(ISNUMBER(AR40),AR40,0)+IF(ISNUMBER(AW40),AW40,0)</f>
        <v>6101018</v>
      </c>
      <c r="BH40" s="54"/>
      <c r="BI40" s="54"/>
      <c r="BJ40" s="54"/>
      <c r="BK40" s="54"/>
      <c r="CA40" s="25" t="s">
        <v>24</v>
      </c>
    </row>
    <row r="41" spans="1:79" s="6" customFormat="1" ht="19" customHeight="1" x14ac:dyDescent="0.25">
      <c r="A41" s="81"/>
      <c r="B41" s="82"/>
      <c r="C41" s="82"/>
      <c r="D41" s="127"/>
      <c r="E41" s="71" t="s">
        <v>147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3"/>
      <c r="X41" s="38">
        <v>5755676</v>
      </c>
      <c r="Y41" s="39"/>
      <c r="Z41" s="39"/>
      <c r="AA41" s="39"/>
      <c r="AB41" s="40"/>
      <c r="AC41" s="38">
        <v>0</v>
      </c>
      <c r="AD41" s="39"/>
      <c r="AE41" s="39"/>
      <c r="AF41" s="39"/>
      <c r="AG41" s="40"/>
      <c r="AH41" s="38">
        <v>0</v>
      </c>
      <c r="AI41" s="39"/>
      <c r="AJ41" s="39"/>
      <c r="AK41" s="39"/>
      <c r="AL41" s="40"/>
      <c r="AM41" s="38">
        <f>IF(ISNUMBER(X41),X41,0)+IF(ISNUMBER(AC41),AC41,0)</f>
        <v>5755676</v>
      </c>
      <c r="AN41" s="39"/>
      <c r="AO41" s="39"/>
      <c r="AP41" s="39"/>
      <c r="AQ41" s="40"/>
      <c r="AR41" s="38">
        <v>6101018</v>
      </c>
      <c r="AS41" s="39"/>
      <c r="AT41" s="39"/>
      <c r="AU41" s="39"/>
      <c r="AV41" s="40"/>
      <c r="AW41" s="38">
        <v>0</v>
      </c>
      <c r="AX41" s="39"/>
      <c r="AY41" s="39"/>
      <c r="AZ41" s="39"/>
      <c r="BA41" s="40"/>
      <c r="BB41" s="38">
        <v>0</v>
      </c>
      <c r="BC41" s="39"/>
      <c r="BD41" s="39"/>
      <c r="BE41" s="39"/>
      <c r="BF41" s="40"/>
      <c r="BG41" s="75">
        <f>IF(ISNUMBER(AR41),AR41,0)+IF(ISNUMBER(AW41),AW41,0)</f>
        <v>6101018</v>
      </c>
      <c r="BH41" s="75"/>
      <c r="BI41" s="75"/>
      <c r="BJ41" s="75"/>
      <c r="BK41" s="75"/>
    </row>
    <row r="42" spans="1:79" s="4" customFormat="1" ht="12.7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</row>
    <row r="43" spans="1:79" hidden="1" x14ac:dyDescent="0.25"/>
    <row r="44" spans="1:79" s="3" customFormat="1" ht="14.25" customHeight="1" x14ac:dyDescent="0.25">
      <c r="A44" s="77" t="s">
        <v>117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9"/>
    </row>
    <row r="45" spans="1:79" ht="14.25" customHeight="1" x14ac:dyDescent="0.25">
      <c r="A45" s="77" t="s">
        <v>210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</row>
    <row r="46" spans="1:79" ht="15" customHeight="1" x14ac:dyDescent="0.25">
      <c r="A46" s="139" t="s">
        <v>198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</row>
    <row r="47" spans="1:79" ht="23.15" customHeight="1" x14ac:dyDescent="0.25">
      <c r="A47" s="115" t="s">
        <v>118</v>
      </c>
      <c r="B47" s="116"/>
      <c r="C47" s="116"/>
      <c r="D47" s="117"/>
      <c r="E47" s="76" t="s">
        <v>19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112" t="s">
        <v>199</v>
      </c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4"/>
      <c r="AN47" s="112" t="s">
        <v>202</v>
      </c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4"/>
      <c r="BG47" s="112" t="s">
        <v>209</v>
      </c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4"/>
    </row>
    <row r="48" spans="1:79" ht="48.75" customHeight="1" x14ac:dyDescent="0.25">
      <c r="A48" s="118"/>
      <c r="B48" s="119"/>
      <c r="C48" s="119"/>
      <c r="D48" s="120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112" t="s">
        <v>4</v>
      </c>
      <c r="V48" s="113"/>
      <c r="W48" s="113"/>
      <c r="X48" s="113"/>
      <c r="Y48" s="114"/>
      <c r="Z48" s="112" t="s">
        <v>3</v>
      </c>
      <c r="AA48" s="113"/>
      <c r="AB48" s="113"/>
      <c r="AC48" s="113"/>
      <c r="AD48" s="114"/>
      <c r="AE48" s="65" t="s">
        <v>116</v>
      </c>
      <c r="AF48" s="66"/>
      <c r="AG48" s="66"/>
      <c r="AH48" s="67"/>
      <c r="AI48" s="112" t="s">
        <v>5</v>
      </c>
      <c r="AJ48" s="113"/>
      <c r="AK48" s="113"/>
      <c r="AL48" s="113"/>
      <c r="AM48" s="114"/>
      <c r="AN48" s="112" t="s">
        <v>4</v>
      </c>
      <c r="AO48" s="113"/>
      <c r="AP48" s="113"/>
      <c r="AQ48" s="113"/>
      <c r="AR48" s="114"/>
      <c r="AS48" s="112" t="s">
        <v>3</v>
      </c>
      <c r="AT48" s="113"/>
      <c r="AU48" s="113"/>
      <c r="AV48" s="113"/>
      <c r="AW48" s="114"/>
      <c r="AX48" s="65" t="s">
        <v>116</v>
      </c>
      <c r="AY48" s="66"/>
      <c r="AZ48" s="66"/>
      <c r="BA48" s="67"/>
      <c r="BB48" s="112" t="s">
        <v>96</v>
      </c>
      <c r="BC48" s="113"/>
      <c r="BD48" s="113"/>
      <c r="BE48" s="113"/>
      <c r="BF48" s="114"/>
      <c r="BG48" s="112" t="s">
        <v>4</v>
      </c>
      <c r="BH48" s="113"/>
      <c r="BI48" s="113"/>
      <c r="BJ48" s="113"/>
      <c r="BK48" s="114"/>
      <c r="BL48" s="112" t="s">
        <v>3</v>
      </c>
      <c r="BM48" s="113"/>
      <c r="BN48" s="113"/>
      <c r="BO48" s="113"/>
      <c r="BP48" s="114"/>
      <c r="BQ48" s="65" t="s">
        <v>116</v>
      </c>
      <c r="BR48" s="66"/>
      <c r="BS48" s="66"/>
      <c r="BT48" s="67"/>
      <c r="BU48" s="112" t="s">
        <v>97</v>
      </c>
      <c r="BV48" s="113"/>
      <c r="BW48" s="113"/>
      <c r="BX48" s="113"/>
      <c r="BY48" s="114"/>
    </row>
    <row r="49" spans="1:79" ht="15" customHeight="1" x14ac:dyDescent="0.25">
      <c r="A49" s="112">
        <v>1</v>
      </c>
      <c r="B49" s="113"/>
      <c r="C49" s="113"/>
      <c r="D49" s="114"/>
      <c r="E49" s="112">
        <v>2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4"/>
      <c r="U49" s="112">
        <v>3</v>
      </c>
      <c r="V49" s="113"/>
      <c r="W49" s="113"/>
      <c r="X49" s="113"/>
      <c r="Y49" s="114"/>
      <c r="Z49" s="112">
        <v>4</v>
      </c>
      <c r="AA49" s="113"/>
      <c r="AB49" s="113"/>
      <c r="AC49" s="113"/>
      <c r="AD49" s="114"/>
      <c r="AE49" s="112">
        <v>5</v>
      </c>
      <c r="AF49" s="113"/>
      <c r="AG49" s="113"/>
      <c r="AH49" s="114"/>
      <c r="AI49" s="112">
        <v>6</v>
      </c>
      <c r="AJ49" s="113"/>
      <c r="AK49" s="113"/>
      <c r="AL49" s="113"/>
      <c r="AM49" s="114"/>
      <c r="AN49" s="112">
        <v>7</v>
      </c>
      <c r="AO49" s="113"/>
      <c r="AP49" s="113"/>
      <c r="AQ49" s="113"/>
      <c r="AR49" s="114"/>
      <c r="AS49" s="112">
        <v>8</v>
      </c>
      <c r="AT49" s="113"/>
      <c r="AU49" s="113"/>
      <c r="AV49" s="113"/>
      <c r="AW49" s="114"/>
      <c r="AX49" s="112">
        <v>9</v>
      </c>
      <c r="AY49" s="113"/>
      <c r="AZ49" s="113"/>
      <c r="BA49" s="114"/>
      <c r="BB49" s="112">
        <v>10</v>
      </c>
      <c r="BC49" s="113"/>
      <c r="BD49" s="113"/>
      <c r="BE49" s="113"/>
      <c r="BF49" s="114"/>
      <c r="BG49" s="112">
        <v>11</v>
      </c>
      <c r="BH49" s="113"/>
      <c r="BI49" s="113"/>
      <c r="BJ49" s="113"/>
      <c r="BK49" s="114"/>
      <c r="BL49" s="112">
        <v>12</v>
      </c>
      <c r="BM49" s="113"/>
      <c r="BN49" s="113"/>
      <c r="BO49" s="113"/>
      <c r="BP49" s="114"/>
      <c r="BQ49" s="112">
        <v>13</v>
      </c>
      <c r="BR49" s="113"/>
      <c r="BS49" s="113"/>
      <c r="BT49" s="114"/>
      <c r="BU49" s="112">
        <v>14</v>
      </c>
      <c r="BV49" s="113"/>
      <c r="BW49" s="113"/>
      <c r="BX49" s="113"/>
      <c r="BY49" s="114"/>
    </row>
    <row r="50" spans="1:79" s="1" customFormat="1" ht="12.75" hidden="1" customHeight="1" x14ac:dyDescent="0.25">
      <c r="A50" s="104" t="s">
        <v>64</v>
      </c>
      <c r="B50" s="105"/>
      <c r="C50" s="105"/>
      <c r="D50" s="162"/>
      <c r="E50" s="104" t="s">
        <v>57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62"/>
      <c r="U50" s="104" t="s">
        <v>65</v>
      </c>
      <c r="V50" s="105"/>
      <c r="W50" s="105"/>
      <c r="X50" s="105"/>
      <c r="Y50" s="162"/>
      <c r="Z50" s="104" t="s">
        <v>66</v>
      </c>
      <c r="AA50" s="105"/>
      <c r="AB50" s="105"/>
      <c r="AC50" s="105"/>
      <c r="AD50" s="162"/>
      <c r="AE50" s="104" t="s">
        <v>91</v>
      </c>
      <c r="AF50" s="105"/>
      <c r="AG50" s="105"/>
      <c r="AH50" s="162"/>
      <c r="AI50" s="62" t="s">
        <v>170</v>
      </c>
      <c r="AJ50" s="63"/>
      <c r="AK50" s="63"/>
      <c r="AL50" s="63"/>
      <c r="AM50" s="64"/>
      <c r="AN50" s="104" t="s">
        <v>67</v>
      </c>
      <c r="AO50" s="105"/>
      <c r="AP50" s="105"/>
      <c r="AQ50" s="105"/>
      <c r="AR50" s="162"/>
      <c r="AS50" s="104" t="s">
        <v>68</v>
      </c>
      <c r="AT50" s="105"/>
      <c r="AU50" s="105"/>
      <c r="AV50" s="105"/>
      <c r="AW50" s="162"/>
      <c r="AX50" s="104" t="s">
        <v>92</v>
      </c>
      <c r="AY50" s="105"/>
      <c r="AZ50" s="105"/>
      <c r="BA50" s="162"/>
      <c r="BB50" s="62" t="s">
        <v>170</v>
      </c>
      <c r="BC50" s="63"/>
      <c r="BD50" s="63"/>
      <c r="BE50" s="63"/>
      <c r="BF50" s="64"/>
      <c r="BG50" s="104" t="s">
        <v>58</v>
      </c>
      <c r="BH50" s="105"/>
      <c r="BI50" s="105"/>
      <c r="BJ50" s="105"/>
      <c r="BK50" s="162"/>
      <c r="BL50" s="104" t="s">
        <v>59</v>
      </c>
      <c r="BM50" s="105"/>
      <c r="BN50" s="105"/>
      <c r="BO50" s="105"/>
      <c r="BP50" s="162"/>
      <c r="BQ50" s="104" t="s">
        <v>93</v>
      </c>
      <c r="BR50" s="105"/>
      <c r="BS50" s="105"/>
      <c r="BT50" s="162"/>
      <c r="BU50" s="62" t="s">
        <v>170</v>
      </c>
      <c r="BV50" s="63"/>
      <c r="BW50" s="63"/>
      <c r="BX50" s="63"/>
      <c r="BY50" s="64"/>
      <c r="CA50" t="s">
        <v>25</v>
      </c>
    </row>
    <row r="51" spans="1:79" s="25" customFormat="1" ht="35.5" customHeight="1" x14ac:dyDescent="0.25">
      <c r="A51" s="56">
        <v>2610</v>
      </c>
      <c r="B51" s="57"/>
      <c r="C51" s="57"/>
      <c r="D51" s="58"/>
      <c r="E51" s="59" t="s">
        <v>236</v>
      </c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1"/>
      <c r="U51" s="41">
        <v>6475066</v>
      </c>
      <c r="V51" s="42"/>
      <c r="W51" s="42"/>
      <c r="X51" s="42"/>
      <c r="Y51" s="43"/>
      <c r="Z51" s="41">
        <v>0</v>
      </c>
      <c r="AA51" s="42"/>
      <c r="AB51" s="42"/>
      <c r="AC51" s="42"/>
      <c r="AD51" s="43"/>
      <c r="AE51" s="41">
        <v>0</v>
      </c>
      <c r="AF51" s="42"/>
      <c r="AG51" s="42"/>
      <c r="AH51" s="43"/>
      <c r="AI51" s="41">
        <f>IF(ISNUMBER(U51),U51,0)+IF(ISNUMBER(Z51),Z51,0)</f>
        <v>6475066</v>
      </c>
      <c r="AJ51" s="42"/>
      <c r="AK51" s="42"/>
      <c r="AL51" s="42"/>
      <c r="AM51" s="43"/>
      <c r="AN51" s="41">
        <v>9553150</v>
      </c>
      <c r="AO51" s="42"/>
      <c r="AP51" s="42"/>
      <c r="AQ51" s="42"/>
      <c r="AR51" s="43"/>
      <c r="AS51" s="41">
        <v>0</v>
      </c>
      <c r="AT51" s="42"/>
      <c r="AU51" s="42"/>
      <c r="AV51" s="42"/>
      <c r="AW51" s="43"/>
      <c r="AX51" s="41">
        <v>0</v>
      </c>
      <c r="AY51" s="42"/>
      <c r="AZ51" s="42"/>
      <c r="BA51" s="43"/>
      <c r="BB51" s="41">
        <f>IF(ISNUMBER(AN51),AN51,0)+IF(ISNUMBER(AS51),AS51,0)</f>
        <v>9553150</v>
      </c>
      <c r="BC51" s="42"/>
      <c r="BD51" s="42"/>
      <c r="BE51" s="42"/>
      <c r="BF51" s="43"/>
      <c r="BG51" s="41">
        <v>5513990</v>
      </c>
      <c r="BH51" s="42"/>
      <c r="BI51" s="42"/>
      <c r="BJ51" s="42"/>
      <c r="BK51" s="43"/>
      <c r="BL51" s="41">
        <v>0</v>
      </c>
      <c r="BM51" s="42"/>
      <c r="BN51" s="42"/>
      <c r="BO51" s="42"/>
      <c r="BP51" s="43"/>
      <c r="BQ51" s="41">
        <v>0</v>
      </c>
      <c r="BR51" s="42"/>
      <c r="BS51" s="42"/>
      <c r="BT51" s="43"/>
      <c r="BU51" s="41">
        <f>IF(ISNUMBER(BG51),BG51,0)+IF(ISNUMBER(BL51),BL51,0)</f>
        <v>5513990</v>
      </c>
      <c r="BV51" s="42"/>
      <c r="BW51" s="42"/>
      <c r="BX51" s="42"/>
      <c r="BY51" s="43"/>
      <c r="CA51" s="25" t="s">
        <v>26</v>
      </c>
    </row>
    <row r="52" spans="1:79" s="25" customFormat="1" ht="33" customHeight="1" x14ac:dyDescent="0.25">
      <c r="A52" s="56">
        <v>3210</v>
      </c>
      <c r="B52" s="57"/>
      <c r="C52" s="57"/>
      <c r="D52" s="58"/>
      <c r="E52" s="59" t="s">
        <v>252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1"/>
      <c r="U52" s="41">
        <v>0</v>
      </c>
      <c r="V52" s="42"/>
      <c r="W52" s="42"/>
      <c r="X52" s="42"/>
      <c r="Y52" s="43"/>
      <c r="Z52" s="41">
        <v>467621</v>
      </c>
      <c r="AA52" s="42"/>
      <c r="AB52" s="42"/>
      <c r="AC52" s="42"/>
      <c r="AD52" s="43"/>
      <c r="AE52" s="41">
        <v>467621</v>
      </c>
      <c r="AF52" s="42"/>
      <c r="AG52" s="42"/>
      <c r="AH52" s="43"/>
      <c r="AI52" s="41">
        <f>Z52</f>
        <v>467621</v>
      </c>
      <c r="AJ52" s="42"/>
      <c r="AK52" s="42"/>
      <c r="AL52" s="42"/>
      <c r="AM52" s="43"/>
      <c r="AN52" s="41">
        <v>0</v>
      </c>
      <c r="AO52" s="42"/>
      <c r="AP52" s="42"/>
      <c r="AQ52" s="42"/>
      <c r="AR52" s="43"/>
      <c r="AS52" s="41">
        <v>15200</v>
      </c>
      <c r="AT52" s="42"/>
      <c r="AU52" s="42"/>
      <c r="AV52" s="42"/>
      <c r="AW52" s="43"/>
      <c r="AX52" s="41">
        <v>15200</v>
      </c>
      <c r="AY52" s="42"/>
      <c r="AZ52" s="42"/>
      <c r="BA52" s="43"/>
      <c r="BB52" s="41">
        <v>15200</v>
      </c>
      <c r="BC52" s="42"/>
      <c r="BD52" s="42"/>
      <c r="BE52" s="42"/>
      <c r="BF52" s="43"/>
      <c r="BG52" s="41">
        <v>0</v>
      </c>
      <c r="BH52" s="42"/>
      <c r="BI52" s="42"/>
      <c r="BJ52" s="42"/>
      <c r="BK52" s="43"/>
      <c r="BL52" s="41">
        <v>0</v>
      </c>
      <c r="BM52" s="42"/>
      <c r="BN52" s="42"/>
      <c r="BO52" s="42"/>
      <c r="BP52" s="43"/>
      <c r="BQ52" s="41">
        <v>0</v>
      </c>
      <c r="BR52" s="42"/>
      <c r="BS52" s="42"/>
      <c r="BT52" s="43"/>
      <c r="BU52" s="41">
        <v>0</v>
      </c>
      <c r="BV52" s="42"/>
      <c r="BW52" s="42"/>
      <c r="BX52" s="42"/>
      <c r="BY52" s="43"/>
    </row>
    <row r="53" spans="1:79" s="6" customFormat="1" ht="12.75" customHeight="1" x14ac:dyDescent="0.25">
      <c r="A53" s="81"/>
      <c r="B53" s="82"/>
      <c r="C53" s="82"/>
      <c r="D53" s="127"/>
      <c r="E53" s="71" t="s">
        <v>147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38">
        <v>6475066</v>
      </c>
      <c r="V53" s="39"/>
      <c r="W53" s="39"/>
      <c r="X53" s="39"/>
      <c r="Y53" s="40"/>
      <c r="Z53" s="38">
        <v>467621</v>
      </c>
      <c r="AA53" s="39"/>
      <c r="AB53" s="39"/>
      <c r="AC53" s="39"/>
      <c r="AD53" s="40"/>
      <c r="AE53" s="38">
        <v>467621</v>
      </c>
      <c r="AF53" s="39"/>
      <c r="AG53" s="39"/>
      <c r="AH53" s="40"/>
      <c r="AI53" s="38">
        <f>IF(ISNUMBER(U53),U53,0)+IF(ISNUMBER(Z53),Z53,0)</f>
        <v>6942687</v>
      </c>
      <c r="AJ53" s="39"/>
      <c r="AK53" s="39"/>
      <c r="AL53" s="39"/>
      <c r="AM53" s="40"/>
      <c r="AN53" s="38">
        <v>9553150</v>
      </c>
      <c r="AO53" s="39"/>
      <c r="AP53" s="39"/>
      <c r="AQ53" s="39"/>
      <c r="AR53" s="40"/>
      <c r="AS53" s="38">
        <v>15200</v>
      </c>
      <c r="AT53" s="39"/>
      <c r="AU53" s="39"/>
      <c r="AV53" s="39"/>
      <c r="AW53" s="40"/>
      <c r="AX53" s="38">
        <v>15200</v>
      </c>
      <c r="AY53" s="39"/>
      <c r="AZ53" s="39"/>
      <c r="BA53" s="40"/>
      <c r="BB53" s="38">
        <f>IF(ISNUMBER(AN53),AN53,0)+IF(ISNUMBER(AS53),AS53,0)</f>
        <v>9568350</v>
      </c>
      <c r="BC53" s="39"/>
      <c r="BD53" s="39"/>
      <c r="BE53" s="39"/>
      <c r="BF53" s="40"/>
      <c r="BG53" s="38">
        <v>5513990</v>
      </c>
      <c r="BH53" s="39"/>
      <c r="BI53" s="39"/>
      <c r="BJ53" s="39"/>
      <c r="BK53" s="40"/>
      <c r="BL53" s="38">
        <v>0</v>
      </c>
      <c r="BM53" s="39"/>
      <c r="BN53" s="39"/>
      <c r="BO53" s="39"/>
      <c r="BP53" s="40"/>
      <c r="BQ53" s="38">
        <v>0</v>
      </c>
      <c r="BR53" s="39"/>
      <c r="BS53" s="39"/>
      <c r="BT53" s="40"/>
      <c r="BU53" s="38">
        <f>IF(ISNUMBER(BG53),BG53,0)+IF(ISNUMBER(BL53),BL53,0)</f>
        <v>5513990</v>
      </c>
      <c r="BV53" s="39"/>
      <c r="BW53" s="39"/>
      <c r="BX53" s="39"/>
      <c r="BY53" s="40"/>
    </row>
    <row r="55" spans="1:79" ht="14.25" customHeight="1" x14ac:dyDescent="0.25">
      <c r="A55" s="77" t="s">
        <v>211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79" ht="15" customHeight="1" x14ac:dyDescent="0.25">
      <c r="A56" s="78" t="s">
        <v>198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</row>
    <row r="57" spans="1:79" ht="23.15" customHeight="1" x14ac:dyDescent="0.25">
      <c r="A57" s="115" t="s">
        <v>119</v>
      </c>
      <c r="B57" s="116"/>
      <c r="C57" s="116"/>
      <c r="D57" s="116"/>
      <c r="E57" s="117"/>
      <c r="F57" s="76" t="s">
        <v>19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112" t="s">
        <v>199</v>
      </c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4"/>
      <c r="AN57" s="112" t="s">
        <v>202</v>
      </c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4"/>
      <c r="BG57" s="112" t="s">
        <v>209</v>
      </c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4"/>
    </row>
    <row r="58" spans="1:79" ht="51.75" customHeight="1" x14ac:dyDescent="0.25">
      <c r="A58" s="118"/>
      <c r="B58" s="119"/>
      <c r="C58" s="119"/>
      <c r="D58" s="119"/>
      <c r="E58" s="120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112" t="s">
        <v>4</v>
      </c>
      <c r="V58" s="113"/>
      <c r="W58" s="113"/>
      <c r="X58" s="113"/>
      <c r="Y58" s="114"/>
      <c r="Z58" s="112" t="s">
        <v>3</v>
      </c>
      <c r="AA58" s="113"/>
      <c r="AB58" s="113"/>
      <c r="AC58" s="113"/>
      <c r="AD58" s="114"/>
      <c r="AE58" s="65" t="s">
        <v>116</v>
      </c>
      <c r="AF58" s="66"/>
      <c r="AG58" s="66"/>
      <c r="AH58" s="67"/>
      <c r="AI58" s="112" t="s">
        <v>5</v>
      </c>
      <c r="AJ58" s="113"/>
      <c r="AK58" s="113"/>
      <c r="AL58" s="113"/>
      <c r="AM58" s="114"/>
      <c r="AN58" s="112" t="s">
        <v>4</v>
      </c>
      <c r="AO58" s="113"/>
      <c r="AP58" s="113"/>
      <c r="AQ58" s="113"/>
      <c r="AR58" s="114"/>
      <c r="AS58" s="112" t="s">
        <v>3</v>
      </c>
      <c r="AT58" s="113"/>
      <c r="AU58" s="113"/>
      <c r="AV58" s="113"/>
      <c r="AW58" s="114"/>
      <c r="AX58" s="65" t="s">
        <v>116</v>
      </c>
      <c r="AY58" s="66"/>
      <c r="AZ58" s="66"/>
      <c r="BA58" s="67"/>
      <c r="BB58" s="112" t="s">
        <v>96</v>
      </c>
      <c r="BC58" s="113"/>
      <c r="BD58" s="113"/>
      <c r="BE58" s="113"/>
      <c r="BF58" s="114"/>
      <c r="BG58" s="112" t="s">
        <v>4</v>
      </c>
      <c r="BH58" s="113"/>
      <c r="BI58" s="113"/>
      <c r="BJ58" s="113"/>
      <c r="BK58" s="114"/>
      <c r="BL58" s="112" t="s">
        <v>3</v>
      </c>
      <c r="BM58" s="113"/>
      <c r="BN58" s="113"/>
      <c r="BO58" s="113"/>
      <c r="BP58" s="114"/>
      <c r="BQ58" s="65" t="s">
        <v>116</v>
      </c>
      <c r="BR58" s="66"/>
      <c r="BS58" s="66"/>
      <c r="BT58" s="67"/>
      <c r="BU58" s="76" t="s">
        <v>97</v>
      </c>
      <c r="BV58" s="76"/>
      <c r="BW58" s="76"/>
      <c r="BX58" s="76"/>
      <c r="BY58" s="76"/>
    </row>
    <row r="59" spans="1:79" ht="15" customHeight="1" x14ac:dyDescent="0.25">
      <c r="A59" s="112">
        <v>1</v>
      </c>
      <c r="B59" s="113"/>
      <c r="C59" s="113"/>
      <c r="D59" s="113"/>
      <c r="E59" s="114"/>
      <c r="F59" s="112">
        <v>2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4"/>
      <c r="U59" s="112">
        <v>3</v>
      </c>
      <c r="V59" s="113"/>
      <c r="W59" s="113"/>
      <c r="X59" s="113"/>
      <c r="Y59" s="114"/>
      <c r="Z59" s="112">
        <v>4</v>
      </c>
      <c r="AA59" s="113"/>
      <c r="AB59" s="113"/>
      <c r="AC59" s="113"/>
      <c r="AD59" s="114"/>
      <c r="AE59" s="112">
        <v>5</v>
      </c>
      <c r="AF59" s="113"/>
      <c r="AG59" s="113"/>
      <c r="AH59" s="114"/>
      <c r="AI59" s="112">
        <v>6</v>
      </c>
      <c r="AJ59" s="113"/>
      <c r="AK59" s="113"/>
      <c r="AL59" s="113"/>
      <c r="AM59" s="114"/>
      <c r="AN59" s="112">
        <v>7</v>
      </c>
      <c r="AO59" s="113"/>
      <c r="AP59" s="113"/>
      <c r="AQ59" s="113"/>
      <c r="AR59" s="114"/>
      <c r="AS59" s="112">
        <v>8</v>
      </c>
      <c r="AT59" s="113"/>
      <c r="AU59" s="113"/>
      <c r="AV59" s="113"/>
      <c r="AW59" s="114"/>
      <c r="AX59" s="112">
        <v>9</v>
      </c>
      <c r="AY59" s="113"/>
      <c r="AZ59" s="113"/>
      <c r="BA59" s="114"/>
      <c r="BB59" s="112">
        <v>10</v>
      </c>
      <c r="BC59" s="113"/>
      <c r="BD59" s="113"/>
      <c r="BE59" s="113"/>
      <c r="BF59" s="114"/>
      <c r="BG59" s="112">
        <v>11</v>
      </c>
      <c r="BH59" s="113"/>
      <c r="BI59" s="113"/>
      <c r="BJ59" s="113"/>
      <c r="BK59" s="114"/>
      <c r="BL59" s="112">
        <v>12</v>
      </c>
      <c r="BM59" s="113"/>
      <c r="BN59" s="113"/>
      <c r="BO59" s="113"/>
      <c r="BP59" s="114"/>
      <c r="BQ59" s="112">
        <v>13</v>
      </c>
      <c r="BR59" s="113"/>
      <c r="BS59" s="113"/>
      <c r="BT59" s="114"/>
      <c r="BU59" s="76">
        <v>14</v>
      </c>
      <c r="BV59" s="76"/>
      <c r="BW59" s="76"/>
      <c r="BX59" s="76"/>
      <c r="BY59" s="76"/>
    </row>
    <row r="60" spans="1:79" s="1" customFormat="1" ht="13.5" hidden="1" customHeight="1" x14ac:dyDescent="0.25">
      <c r="A60" s="104" t="s">
        <v>64</v>
      </c>
      <c r="B60" s="105"/>
      <c r="C60" s="105"/>
      <c r="D60" s="105"/>
      <c r="E60" s="162"/>
      <c r="F60" s="104" t="s">
        <v>57</v>
      </c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62"/>
      <c r="U60" s="104" t="s">
        <v>65</v>
      </c>
      <c r="V60" s="105"/>
      <c r="W60" s="105"/>
      <c r="X60" s="105"/>
      <c r="Y60" s="162"/>
      <c r="Z60" s="104" t="s">
        <v>66</v>
      </c>
      <c r="AA60" s="105"/>
      <c r="AB60" s="105"/>
      <c r="AC60" s="105"/>
      <c r="AD60" s="162"/>
      <c r="AE60" s="104" t="s">
        <v>91</v>
      </c>
      <c r="AF60" s="105"/>
      <c r="AG60" s="105"/>
      <c r="AH60" s="162"/>
      <c r="AI60" s="62" t="s">
        <v>170</v>
      </c>
      <c r="AJ60" s="63"/>
      <c r="AK60" s="63"/>
      <c r="AL60" s="63"/>
      <c r="AM60" s="64"/>
      <c r="AN60" s="104" t="s">
        <v>67</v>
      </c>
      <c r="AO60" s="105"/>
      <c r="AP60" s="105"/>
      <c r="AQ60" s="105"/>
      <c r="AR60" s="162"/>
      <c r="AS60" s="104" t="s">
        <v>68</v>
      </c>
      <c r="AT60" s="105"/>
      <c r="AU60" s="105"/>
      <c r="AV60" s="105"/>
      <c r="AW60" s="162"/>
      <c r="AX60" s="104" t="s">
        <v>92</v>
      </c>
      <c r="AY60" s="105"/>
      <c r="AZ60" s="105"/>
      <c r="BA60" s="162"/>
      <c r="BB60" s="62" t="s">
        <v>170</v>
      </c>
      <c r="BC60" s="63"/>
      <c r="BD60" s="63"/>
      <c r="BE60" s="63"/>
      <c r="BF60" s="64"/>
      <c r="BG60" s="104" t="s">
        <v>58</v>
      </c>
      <c r="BH60" s="105"/>
      <c r="BI60" s="105"/>
      <c r="BJ60" s="105"/>
      <c r="BK60" s="162"/>
      <c r="BL60" s="104" t="s">
        <v>59</v>
      </c>
      <c r="BM60" s="105"/>
      <c r="BN60" s="105"/>
      <c r="BO60" s="105"/>
      <c r="BP60" s="162"/>
      <c r="BQ60" s="104" t="s">
        <v>93</v>
      </c>
      <c r="BR60" s="105"/>
      <c r="BS60" s="105"/>
      <c r="BT60" s="162"/>
      <c r="BU60" s="103" t="s">
        <v>170</v>
      </c>
      <c r="BV60" s="103"/>
      <c r="BW60" s="103"/>
      <c r="BX60" s="103"/>
      <c r="BY60" s="103"/>
      <c r="CA60" t="s">
        <v>27</v>
      </c>
    </row>
    <row r="61" spans="1:79" s="6" customFormat="1" ht="12.75" customHeight="1" x14ac:dyDescent="0.25">
      <c r="A61" s="81"/>
      <c r="B61" s="82"/>
      <c r="C61" s="82"/>
      <c r="D61" s="82"/>
      <c r="E61" s="127"/>
      <c r="F61" s="81" t="s">
        <v>147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27"/>
      <c r="U61" s="38"/>
      <c r="V61" s="39"/>
      <c r="W61" s="39"/>
      <c r="X61" s="39"/>
      <c r="Y61" s="40"/>
      <c r="Z61" s="38"/>
      <c r="AA61" s="39"/>
      <c r="AB61" s="39"/>
      <c r="AC61" s="39"/>
      <c r="AD61" s="40"/>
      <c r="AE61" s="38"/>
      <c r="AF61" s="39"/>
      <c r="AG61" s="39"/>
      <c r="AH61" s="40"/>
      <c r="AI61" s="38">
        <f>IF(ISNUMBER(U61),U61,0)+IF(ISNUMBER(Z61),Z61,0)</f>
        <v>0</v>
      </c>
      <c r="AJ61" s="39"/>
      <c r="AK61" s="39"/>
      <c r="AL61" s="39"/>
      <c r="AM61" s="40"/>
      <c r="AN61" s="38"/>
      <c r="AO61" s="39"/>
      <c r="AP61" s="39"/>
      <c r="AQ61" s="39"/>
      <c r="AR61" s="40"/>
      <c r="AS61" s="38"/>
      <c r="AT61" s="39"/>
      <c r="AU61" s="39"/>
      <c r="AV61" s="39"/>
      <c r="AW61" s="40"/>
      <c r="AX61" s="38"/>
      <c r="AY61" s="39"/>
      <c r="AZ61" s="39"/>
      <c r="BA61" s="40"/>
      <c r="BB61" s="38">
        <f>IF(ISNUMBER(AN61),AN61,0)+IF(ISNUMBER(AS61),AS61,0)</f>
        <v>0</v>
      </c>
      <c r="BC61" s="39"/>
      <c r="BD61" s="39"/>
      <c r="BE61" s="39"/>
      <c r="BF61" s="40"/>
      <c r="BG61" s="38"/>
      <c r="BH61" s="39"/>
      <c r="BI61" s="39"/>
      <c r="BJ61" s="39"/>
      <c r="BK61" s="40"/>
      <c r="BL61" s="38"/>
      <c r="BM61" s="39"/>
      <c r="BN61" s="39"/>
      <c r="BO61" s="39"/>
      <c r="BP61" s="40"/>
      <c r="BQ61" s="38"/>
      <c r="BR61" s="39"/>
      <c r="BS61" s="39"/>
      <c r="BT61" s="40"/>
      <c r="BU61" s="38">
        <f>IF(ISNUMBER(BG61),BG61,0)+IF(ISNUMBER(BL61),BL61,0)</f>
        <v>0</v>
      </c>
      <c r="BV61" s="39"/>
      <c r="BW61" s="39"/>
      <c r="BX61" s="39"/>
      <c r="BY61" s="40"/>
      <c r="CA61" s="6" t="s">
        <v>28</v>
      </c>
    </row>
    <row r="63" spans="1:79" ht="14.25" customHeight="1" x14ac:dyDescent="0.25">
      <c r="A63" s="77" t="s">
        <v>226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79" ht="15" customHeight="1" x14ac:dyDescent="0.25">
      <c r="A64" s="78" t="s">
        <v>198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</row>
    <row r="65" spans="1:79" ht="23.15" customHeight="1" x14ac:dyDescent="0.25">
      <c r="A65" s="115" t="s">
        <v>118</v>
      </c>
      <c r="B65" s="116"/>
      <c r="C65" s="116"/>
      <c r="D65" s="117"/>
      <c r="E65" s="121" t="s">
        <v>19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3"/>
      <c r="X65" s="112" t="s">
        <v>220</v>
      </c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4"/>
      <c r="AR65" s="76" t="s">
        <v>225</v>
      </c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</row>
    <row r="66" spans="1:79" ht="48.75" customHeight="1" x14ac:dyDescent="0.25">
      <c r="A66" s="118"/>
      <c r="B66" s="119"/>
      <c r="C66" s="119"/>
      <c r="D66" s="120"/>
      <c r="E66" s="124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6"/>
      <c r="X66" s="121" t="s">
        <v>4</v>
      </c>
      <c r="Y66" s="122"/>
      <c r="Z66" s="122"/>
      <c r="AA66" s="122"/>
      <c r="AB66" s="123"/>
      <c r="AC66" s="121" t="s">
        <v>3</v>
      </c>
      <c r="AD66" s="122"/>
      <c r="AE66" s="122"/>
      <c r="AF66" s="122"/>
      <c r="AG66" s="123"/>
      <c r="AH66" s="65" t="s">
        <v>116</v>
      </c>
      <c r="AI66" s="66"/>
      <c r="AJ66" s="66"/>
      <c r="AK66" s="66"/>
      <c r="AL66" s="67"/>
      <c r="AM66" s="112" t="s">
        <v>5</v>
      </c>
      <c r="AN66" s="113"/>
      <c r="AO66" s="113"/>
      <c r="AP66" s="113"/>
      <c r="AQ66" s="114"/>
      <c r="AR66" s="112" t="s">
        <v>4</v>
      </c>
      <c r="AS66" s="113"/>
      <c r="AT66" s="113"/>
      <c r="AU66" s="113"/>
      <c r="AV66" s="114"/>
      <c r="AW66" s="112" t="s">
        <v>3</v>
      </c>
      <c r="AX66" s="113"/>
      <c r="AY66" s="113"/>
      <c r="AZ66" s="113"/>
      <c r="BA66" s="114"/>
      <c r="BB66" s="65" t="s">
        <v>116</v>
      </c>
      <c r="BC66" s="66"/>
      <c r="BD66" s="66"/>
      <c r="BE66" s="66"/>
      <c r="BF66" s="67"/>
      <c r="BG66" s="112" t="s">
        <v>96</v>
      </c>
      <c r="BH66" s="113"/>
      <c r="BI66" s="113"/>
      <c r="BJ66" s="113"/>
      <c r="BK66" s="114"/>
    </row>
    <row r="67" spans="1:79" ht="12.75" customHeight="1" x14ac:dyDescent="0.25">
      <c r="A67" s="112">
        <v>1</v>
      </c>
      <c r="B67" s="113"/>
      <c r="C67" s="113"/>
      <c r="D67" s="114"/>
      <c r="E67" s="112">
        <v>2</v>
      </c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4"/>
      <c r="X67" s="112">
        <v>3</v>
      </c>
      <c r="Y67" s="113"/>
      <c r="Z67" s="113"/>
      <c r="AA67" s="113"/>
      <c r="AB67" s="114"/>
      <c r="AC67" s="112">
        <v>4</v>
      </c>
      <c r="AD67" s="113"/>
      <c r="AE67" s="113"/>
      <c r="AF67" s="113"/>
      <c r="AG67" s="114"/>
      <c r="AH67" s="112">
        <v>5</v>
      </c>
      <c r="AI67" s="113"/>
      <c r="AJ67" s="113"/>
      <c r="AK67" s="113"/>
      <c r="AL67" s="114"/>
      <c r="AM67" s="112">
        <v>6</v>
      </c>
      <c r="AN67" s="113"/>
      <c r="AO67" s="113"/>
      <c r="AP67" s="113"/>
      <c r="AQ67" s="114"/>
      <c r="AR67" s="112">
        <v>7</v>
      </c>
      <c r="AS67" s="113"/>
      <c r="AT67" s="113"/>
      <c r="AU67" s="113"/>
      <c r="AV67" s="114"/>
      <c r="AW67" s="112">
        <v>8</v>
      </c>
      <c r="AX67" s="113"/>
      <c r="AY67" s="113"/>
      <c r="AZ67" s="113"/>
      <c r="BA67" s="114"/>
      <c r="BB67" s="112">
        <v>9</v>
      </c>
      <c r="BC67" s="113"/>
      <c r="BD67" s="113"/>
      <c r="BE67" s="113"/>
      <c r="BF67" s="114"/>
      <c r="BG67" s="112">
        <v>10</v>
      </c>
      <c r="BH67" s="113"/>
      <c r="BI67" s="113"/>
      <c r="BJ67" s="113"/>
      <c r="BK67" s="114"/>
    </row>
    <row r="68" spans="1:79" s="1" customFormat="1" ht="12.75" hidden="1" customHeight="1" x14ac:dyDescent="0.25">
      <c r="A68" s="104" t="s">
        <v>64</v>
      </c>
      <c r="B68" s="105"/>
      <c r="C68" s="105"/>
      <c r="D68" s="162"/>
      <c r="E68" s="104" t="s">
        <v>57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62"/>
      <c r="X68" s="169" t="s">
        <v>60</v>
      </c>
      <c r="Y68" s="170"/>
      <c r="Z68" s="170"/>
      <c r="AA68" s="170"/>
      <c r="AB68" s="171"/>
      <c r="AC68" s="169" t="s">
        <v>61</v>
      </c>
      <c r="AD68" s="170"/>
      <c r="AE68" s="170"/>
      <c r="AF68" s="170"/>
      <c r="AG68" s="171"/>
      <c r="AH68" s="104" t="s">
        <v>94</v>
      </c>
      <c r="AI68" s="105"/>
      <c r="AJ68" s="105"/>
      <c r="AK68" s="105"/>
      <c r="AL68" s="162"/>
      <c r="AM68" s="62" t="s">
        <v>171</v>
      </c>
      <c r="AN68" s="63"/>
      <c r="AO68" s="63"/>
      <c r="AP68" s="63"/>
      <c r="AQ68" s="64"/>
      <c r="AR68" s="104" t="s">
        <v>62</v>
      </c>
      <c r="AS68" s="105"/>
      <c r="AT68" s="105"/>
      <c r="AU68" s="105"/>
      <c r="AV68" s="162"/>
      <c r="AW68" s="104" t="s">
        <v>63</v>
      </c>
      <c r="AX68" s="105"/>
      <c r="AY68" s="105"/>
      <c r="AZ68" s="105"/>
      <c r="BA68" s="162"/>
      <c r="BB68" s="104" t="s">
        <v>95</v>
      </c>
      <c r="BC68" s="105"/>
      <c r="BD68" s="105"/>
      <c r="BE68" s="105"/>
      <c r="BF68" s="162"/>
      <c r="BG68" s="62" t="s">
        <v>171</v>
      </c>
      <c r="BH68" s="63"/>
      <c r="BI68" s="63"/>
      <c r="BJ68" s="63"/>
      <c r="BK68" s="64"/>
      <c r="CA68" t="s">
        <v>29</v>
      </c>
    </row>
    <row r="69" spans="1:79" s="25" customFormat="1" ht="25" customHeight="1" x14ac:dyDescent="0.25">
      <c r="A69" s="56">
        <v>2610</v>
      </c>
      <c r="B69" s="57"/>
      <c r="C69" s="57"/>
      <c r="D69" s="58"/>
      <c r="E69" s="59" t="s">
        <v>236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1"/>
      <c r="X69" s="41">
        <v>5755676</v>
      </c>
      <c r="Y69" s="42"/>
      <c r="Z69" s="42"/>
      <c r="AA69" s="42"/>
      <c r="AB69" s="43"/>
      <c r="AC69" s="41">
        <v>0</v>
      </c>
      <c r="AD69" s="42"/>
      <c r="AE69" s="42"/>
      <c r="AF69" s="42"/>
      <c r="AG69" s="43"/>
      <c r="AH69" s="41">
        <v>0</v>
      </c>
      <c r="AI69" s="42"/>
      <c r="AJ69" s="42"/>
      <c r="AK69" s="42"/>
      <c r="AL69" s="43"/>
      <c r="AM69" s="41">
        <f>IF(ISNUMBER(X69),X69,0)+IF(ISNUMBER(AC69),AC69,0)</f>
        <v>5755676</v>
      </c>
      <c r="AN69" s="42"/>
      <c r="AO69" s="42"/>
      <c r="AP69" s="42"/>
      <c r="AQ69" s="43"/>
      <c r="AR69" s="41">
        <v>6101018</v>
      </c>
      <c r="AS69" s="42"/>
      <c r="AT69" s="42"/>
      <c r="AU69" s="42"/>
      <c r="AV69" s="43"/>
      <c r="AW69" s="41">
        <v>0</v>
      </c>
      <c r="AX69" s="42"/>
      <c r="AY69" s="42"/>
      <c r="AZ69" s="42"/>
      <c r="BA69" s="43"/>
      <c r="BB69" s="41">
        <v>0</v>
      </c>
      <c r="BC69" s="42"/>
      <c r="BD69" s="42"/>
      <c r="BE69" s="42"/>
      <c r="BF69" s="43"/>
      <c r="BG69" s="54">
        <f>IF(ISNUMBER(AR69),AR69,0)+IF(ISNUMBER(AW69),AW69,0)</f>
        <v>6101018</v>
      </c>
      <c r="BH69" s="54"/>
      <c r="BI69" s="54"/>
      <c r="BJ69" s="54"/>
      <c r="BK69" s="54"/>
      <c r="CA69" s="25" t="s">
        <v>30</v>
      </c>
    </row>
    <row r="70" spans="1:79" s="6" customFormat="1" ht="16" customHeight="1" x14ac:dyDescent="0.25">
      <c r="A70" s="81"/>
      <c r="B70" s="82"/>
      <c r="C70" s="82"/>
      <c r="D70" s="127"/>
      <c r="E70" s="71" t="s">
        <v>147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3"/>
      <c r="X70" s="38">
        <v>5755676</v>
      </c>
      <c r="Y70" s="39"/>
      <c r="Z70" s="39"/>
      <c r="AA70" s="39"/>
      <c r="AB70" s="40"/>
      <c r="AC70" s="38">
        <v>0</v>
      </c>
      <c r="AD70" s="39"/>
      <c r="AE70" s="39"/>
      <c r="AF70" s="39"/>
      <c r="AG70" s="40"/>
      <c r="AH70" s="38">
        <v>0</v>
      </c>
      <c r="AI70" s="39"/>
      <c r="AJ70" s="39"/>
      <c r="AK70" s="39"/>
      <c r="AL70" s="40"/>
      <c r="AM70" s="38">
        <f>IF(ISNUMBER(X70),X70,0)+IF(ISNUMBER(AC70),AC70,0)</f>
        <v>5755676</v>
      </c>
      <c r="AN70" s="39"/>
      <c r="AO70" s="39"/>
      <c r="AP70" s="39"/>
      <c r="AQ70" s="40"/>
      <c r="AR70" s="38">
        <v>6101018</v>
      </c>
      <c r="AS70" s="39"/>
      <c r="AT70" s="39"/>
      <c r="AU70" s="39"/>
      <c r="AV70" s="40"/>
      <c r="AW70" s="38">
        <v>0</v>
      </c>
      <c r="AX70" s="39"/>
      <c r="AY70" s="39"/>
      <c r="AZ70" s="39"/>
      <c r="BA70" s="40"/>
      <c r="BB70" s="38">
        <v>0</v>
      </c>
      <c r="BC70" s="39"/>
      <c r="BD70" s="39"/>
      <c r="BE70" s="39"/>
      <c r="BF70" s="40"/>
      <c r="BG70" s="75">
        <f>IF(ISNUMBER(AR70),AR70,0)+IF(ISNUMBER(AW70),AW70,0)</f>
        <v>6101018</v>
      </c>
      <c r="BH70" s="75"/>
      <c r="BI70" s="75"/>
      <c r="BJ70" s="75"/>
      <c r="BK70" s="75"/>
    </row>
    <row r="72" spans="1:79" ht="14.25" customHeight="1" x14ac:dyDescent="0.25">
      <c r="A72" s="77" t="s">
        <v>227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3" spans="1:79" ht="15" customHeight="1" x14ac:dyDescent="0.25">
      <c r="A73" s="78" t="s">
        <v>198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</row>
    <row r="74" spans="1:79" ht="23.15" customHeight="1" x14ac:dyDescent="0.25">
      <c r="A74" s="115" t="s">
        <v>119</v>
      </c>
      <c r="B74" s="116"/>
      <c r="C74" s="116"/>
      <c r="D74" s="116"/>
      <c r="E74" s="117"/>
      <c r="F74" s="121" t="s">
        <v>19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3"/>
      <c r="X74" s="76" t="s">
        <v>220</v>
      </c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112" t="s">
        <v>225</v>
      </c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4"/>
    </row>
    <row r="75" spans="1:79" ht="53.25" customHeight="1" x14ac:dyDescent="0.25">
      <c r="A75" s="118"/>
      <c r="B75" s="119"/>
      <c r="C75" s="119"/>
      <c r="D75" s="119"/>
      <c r="E75" s="120"/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6"/>
      <c r="X75" s="112" t="s">
        <v>4</v>
      </c>
      <c r="Y75" s="113"/>
      <c r="Z75" s="113"/>
      <c r="AA75" s="113"/>
      <c r="AB75" s="114"/>
      <c r="AC75" s="112" t="s">
        <v>3</v>
      </c>
      <c r="AD75" s="113"/>
      <c r="AE75" s="113"/>
      <c r="AF75" s="113"/>
      <c r="AG75" s="114"/>
      <c r="AH75" s="65" t="s">
        <v>116</v>
      </c>
      <c r="AI75" s="66"/>
      <c r="AJ75" s="66"/>
      <c r="AK75" s="66"/>
      <c r="AL75" s="67"/>
      <c r="AM75" s="112" t="s">
        <v>5</v>
      </c>
      <c r="AN75" s="113"/>
      <c r="AO75" s="113"/>
      <c r="AP75" s="113"/>
      <c r="AQ75" s="114"/>
      <c r="AR75" s="112" t="s">
        <v>4</v>
      </c>
      <c r="AS75" s="113"/>
      <c r="AT75" s="113"/>
      <c r="AU75" s="113"/>
      <c r="AV75" s="114"/>
      <c r="AW75" s="112" t="s">
        <v>3</v>
      </c>
      <c r="AX75" s="113"/>
      <c r="AY75" s="113"/>
      <c r="AZ75" s="113"/>
      <c r="BA75" s="114"/>
      <c r="BB75" s="50" t="s">
        <v>116</v>
      </c>
      <c r="BC75" s="50"/>
      <c r="BD75" s="50"/>
      <c r="BE75" s="50"/>
      <c r="BF75" s="50"/>
      <c r="BG75" s="112" t="s">
        <v>96</v>
      </c>
      <c r="BH75" s="113"/>
      <c r="BI75" s="113"/>
      <c r="BJ75" s="113"/>
      <c r="BK75" s="114"/>
    </row>
    <row r="76" spans="1:79" ht="15" customHeight="1" x14ac:dyDescent="0.25">
      <c r="A76" s="112">
        <v>1</v>
      </c>
      <c r="B76" s="113"/>
      <c r="C76" s="113"/>
      <c r="D76" s="113"/>
      <c r="E76" s="114"/>
      <c r="F76" s="112">
        <v>2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4"/>
      <c r="X76" s="112">
        <v>3</v>
      </c>
      <c r="Y76" s="113"/>
      <c r="Z76" s="113"/>
      <c r="AA76" s="113"/>
      <c r="AB76" s="114"/>
      <c r="AC76" s="112">
        <v>4</v>
      </c>
      <c r="AD76" s="113"/>
      <c r="AE76" s="113"/>
      <c r="AF76" s="113"/>
      <c r="AG76" s="114"/>
      <c r="AH76" s="112">
        <v>5</v>
      </c>
      <c r="AI76" s="113"/>
      <c r="AJ76" s="113"/>
      <c r="AK76" s="113"/>
      <c r="AL76" s="114"/>
      <c r="AM76" s="112">
        <v>6</v>
      </c>
      <c r="AN76" s="113"/>
      <c r="AO76" s="113"/>
      <c r="AP76" s="113"/>
      <c r="AQ76" s="114"/>
      <c r="AR76" s="112">
        <v>7</v>
      </c>
      <c r="AS76" s="113"/>
      <c r="AT76" s="113"/>
      <c r="AU76" s="113"/>
      <c r="AV76" s="114"/>
      <c r="AW76" s="112">
        <v>8</v>
      </c>
      <c r="AX76" s="113"/>
      <c r="AY76" s="113"/>
      <c r="AZ76" s="113"/>
      <c r="BA76" s="114"/>
      <c r="BB76" s="112">
        <v>9</v>
      </c>
      <c r="BC76" s="113"/>
      <c r="BD76" s="113"/>
      <c r="BE76" s="113"/>
      <c r="BF76" s="114"/>
      <c r="BG76" s="112">
        <v>10</v>
      </c>
      <c r="BH76" s="113"/>
      <c r="BI76" s="113"/>
      <c r="BJ76" s="113"/>
      <c r="BK76" s="114"/>
    </row>
    <row r="77" spans="1:79" s="1" customFormat="1" ht="15" hidden="1" customHeight="1" x14ac:dyDescent="0.25">
      <c r="A77" s="104" t="s">
        <v>64</v>
      </c>
      <c r="B77" s="105"/>
      <c r="C77" s="105"/>
      <c r="D77" s="105"/>
      <c r="E77" s="162"/>
      <c r="F77" s="104" t="s">
        <v>57</v>
      </c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62"/>
      <c r="X77" s="104" t="s">
        <v>60</v>
      </c>
      <c r="Y77" s="105"/>
      <c r="Z77" s="105"/>
      <c r="AA77" s="105"/>
      <c r="AB77" s="162"/>
      <c r="AC77" s="104" t="s">
        <v>61</v>
      </c>
      <c r="AD77" s="105"/>
      <c r="AE77" s="105"/>
      <c r="AF77" s="105"/>
      <c r="AG77" s="162"/>
      <c r="AH77" s="104" t="s">
        <v>94</v>
      </c>
      <c r="AI77" s="105"/>
      <c r="AJ77" s="105"/>
      <c r="AK77" s="105"/>
      <c r="AL77" s="162"/>
      <c r="AM77" s="62" t="s">
        <v>171</v>
      </c>
      <c r="AN77" s="63"/>
      <c r="AO77" s="63"/>
      <c r="AP77" s="63"/>
      <c r="AQ77" s="64"/>
      <c r="AR77" s="104" t="s">
        <v>62</v>
      </c>
      <c r="AS77" s="105"/>
      <c r="AT77" s="105"/>
      <c r="AU77" s="105"/>
      <c r="AV77" s="162"/>
      <c r="AW77" s="104" t="s">
        <v>63</v>
      </c>
      <c r="AX77" s="105"/>
      <c r="AY77" s="105"/>
      <c r="AZ77" s="105"/>
      <c r="BA77" s="162"/>
      <c r="BB77" s="104" t="s">
        <v>95</v>
      </c>
      <c r="BC77" s="105"/>
      <c r="BD77" s="105"/>
      <c r="BE77" s="105"/>
      <c r="BF77" s="162"/>
      <c r="BG77" s="62" t="s">
        <v>171</v>
      </c>
      <c r="BH77" s="63"/>
      <c r="BI77" s="63"/>
      <c r="BJ77" s="63"/>
      <c r="BK77" s="64"/>
      <c r="CA77" t="s">
        <v>31</v>
      </c>
    </row>
    <row r="78" spans="1:79" s="6" customFormat="1" ht="12.75" customHeight="1" x14ac:dyDescent="0.25">
      <c r="A78" s="81"/>
      <c r="B78" s="82"/>
      <c r="C78" s="82"/>
      <c r="D78" s="82"/>
      <c r="E78" s="127"/>
      <c r="F78" s="81" t="s">
        <v>147</v>
      </c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127"/>
      <c r="X78" s="166"/>
      <c r="Y78" s="167"/>
      <c r="Z78" s="167"/>
      <c r="AA78" s="167"/>
      <c r="AB78" s="168"/>
      <c r="AC78" s="166"/>
      <c r="AD78" s="167"/>
      <c r="AE78" s="167"/>
      <c r="AF78" s="167"/>
      <c r="AG78" s="168"/>
      <c r="AH78" s="75"/>
      <c r="AI78" s="75"/>
      <c r="AJ78" s="75"/>
      <c r="AK78" s="75"/>
      <c r="AL78" s="75"/>
      <c r="AM78" s="75">
        <f>IF(ISNUMBER(X78),X78,0)+IF(ISNUMBER(AC78),AC78,0)</f>
        <v>0</v>
      </c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>
        <f>IF(ISNUMBER(AR78),AR78,0)+IF(ISNUMBER(AW78),AW78,0)</f>
        <v>0</v>
      </c>
      <c r="BH78" s="75"/>
      <c r="BI78" s="75"/>
      <c r="BJ78" s="75"/>
      <c r="BK78" s="75"/>
      <c r="CA78" s="6" t="s">
        <v>32</v>
      </c>
    </row>
    <row r="80" spans="1:79" hidden="1" x14ac:dyDescent="0.25"/>
    <row r="81" spans="1:79" ht="14.25" customHeight="1" x14ac:dyDescent="0.25">
      <c r="A81" s="77" t="s">
        <v>120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</row>
    <row r="82" spans="1:79" ht="14.25" customHeight="1" x14ac:dyDescent="0.25">
      <c r="A82" s="77" t="s">
        <v>212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</row>
    <row r="83" spans="1:79" ht="15" customHeight="1" x14ac:dyDescent="0.25">
      <c r="A83" s="78" t="s">
        <v>198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</row>
    <row r="84" spans="1:79" ht="23.15" customHeight="1" x14ac:dyDescent="0.25">
      <c r="A84" s="121" t="s">
        <v>6</v>
      </c>
      <c r="B84" s="122"/>
      <c r="C84" s="122"/>
      <c r="D84" s="121" t="s">
        <v>121</v>
      </c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3"/>
      <c r="U84" s="112" t="s">
        <v>199</v>
      </c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4"/>
      <c r="AN84" s="112" t="s">
        <v>202</v>
      </c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4"/>
      <c r="BG84" s="76" t="s">
        <v>209</v>
      </c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</row>
    <row r="85" spans="1:79" ht="52.5" customHeight="1" x14ac:dyDescent="0.25">
      <c r="A85" s="124"/>
      <c r="B85" s="125"/>
      <c r="C85" s="125"/>
      <c r="D85" s="124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6"/>
      <c r="U85" s="112" t="s">
        <v>4</v>
      </c>
      <c r="V85" s="113"/>
      <c r="W85" s="113"/>
      <c r="X85" s="113"/>
      <c r="Y85" s="114"/>
      <c r="Z85" s="112" t="s">
        <v>3</v>
      </c>
      <c r="AA85" s="113"/>
      <c r="AB85" s="113"/>
      <c r="AC85" s="113"/>
      <c r="AD85" s="114"/>
      <c r="AE85" s="65" t="s">
        <v>116</v>
      </c>
      <c r="AF85" s="66"/>
      <c r="AG85" s="66"/>
      <c r="AH85" s="67"/>
      <c r="AI85" s="112" t="s">
        <v>5</v>
      </c>
      <c r="AJ85" s="113"/>
      <c r="AK85" s="113"/>
      <c r="AL85" s="113"/>
      <c r="AM85" s="114"/>
      <c r="AN85" s="112" t="s">
        <v>4</v>
      </c>
      <c r="AO85" s="113"/>
      <c r="AP85" s="113"/>
      <c r="AQ85" s="113"/>
      <c r="AR85" s="114"/>
      <c r="AS85" s="112" t="s">
        <v>3</v>
      </c>
      <c r="AT85" s="113"/>
      <c r="AU85" s="113"/>
      <c r="AV85" s="113"/>
      <c r="AW85" s="114"/>
      <c r="AX85" s="65" t="s">
        <v>116</v>
      </c>
      <c r="AY85" s="66"/>
      <c r="AZ85" s="66"/>
      <c r="BA85" s="67"/>
      <c r="BB85" s="112" t="s">
        <v>96</v>
      </c>
      <c r="BC85" s="113"/>
      <c r="BD85" s="113"/>
      <c r="BE85" s="113"/>
      <c r="BF85" s="114"/>
      <c r="BG85" s="112" t="s">
        <v>4</v>
      </c>
      <c r="BH85" s="113"/>
      <c r="BI85" s="113"/>
      <c r="BJ85" s="113"/>
      <c r="BK85" s="114"/>
      <c r="BL85" s="76" t="s">
        <v>3</v>
      </c>
      <c r="BM85" s="76"/>
      <c r="BN85" s="76"/>
      <c r="BO85" s="76"/>
      <c r="BP85" s="76"/>
      <c r="BQ85" s="50" t="s">
        <v>116</v>
      </c>
      <c r="BR85" s="50"/>
      <c r="BS85" s="50"/>
      <c r="BT85" s="50"/>
      <c r="BU85" s="112" t="s">
        <v>97</v>
      </c>
      <c r="BV85" s="113"/>
      <c r="BW85" s="113"/>
      <c r="BX85" s="113"/>
      <c r="BY85" s="114"/>
    </row>
    <row r="86" spans="1:79" s="28" customFormat="1" ht="15" customHeight="1" x14ac:dyDescent="0.25">
      <c r="A86" s="65">
        <v>1</v>
      </c>
      <c r="B86" s="66"/>
      <c r="C86" s="66"/>
      <c r="D86" s="65">
        <v>2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  <c r="U86" s="65">
        <v>3</v>
      </c>
      <c r="V86" s="66"/>
      <c r="W86" s="66"/>
      <c r="X86" s="66"/>
      <c r="Y86" s="67"/>
      <c r="Z86" s="65">
        <v>4</v>
      </c>
      <c r="AA86" s="66"/>
      <c r="AB86" s="66"/>
      <c r="AC86" s="66"/>
      <c r="AD86" s="67"/>
      <c r="AE86" s="65">
        <v>5</v>
      </c>
      <c r="AF86" s="66"/>
      <c r="AG86" s="66"/>
      <c r="AH86" s="67"/>
      <c r="AI86" s="65">
        <v>6</v>
      </c>
      <c r="AJ86" s="66"/>
      <c r="AK86" s="66"/>
      <c r="AL86" s="66"/>
      <c r="AM86" s="67"/>
      <c r="AN86" s="65">
        <v>7</v>
      </c>
      <c r="AO86" s="66"/>
      <c r="AP86" s="66"/>
      <c r="AQ86" s="66"/>
      <c r="AR86" s="67"/>
      <c r="AS86" s="65">
        <v>8</v>
      </c>
      <c r="AT86" s="66"/>
      <c r="AU86" s="66"/>
      <c r="AV86" s="66"/>
      <c r="AW86" s="67"/>
      <c r="AX86" s="50">
        <v>9</v>
      </c>
      <c r="AY86" s="50"/>
      <c r="AZ86" s="50"/>
      <c r="BA86" s="50"/>
      <c r="BB86" s="65">
        <v>10</v>
      </c>
      <c r="BC86" s="66"/>
      <c r="BD86" s="66"/>
      <c r="BE86" s="66"/>
      <c r="BF86" s="67"/>
      <c r="BG86" s="65">
        <v>11</v>
      </c>
      <c r="BH86" s="66"/>
      <c r="BI86" s="66"/>
      <c r="BJ86" s="66"/>
      <c r="BK86" s="67"/>
      <c r="BL86" s="50">
        <v>12</v>
      </c>
      <c r="BM86" s="50"/>
      <c r="BN86" s="50"/>
      <c r="BO86" s="50"/>
      <c r="BP86" s="50"/>
      <c r="BQ86" s="65">
        <v>13</v>
      </c>
      <c r="BR86" s="66"/>
      <c r="BS86" s="66"/>
      <c r="BT86" s="67"/>
      <c r="BU86" s="65">
        <v>14</v>
      </c>
      <c r="BV86" s="66"/>
      <c r="BW86" s="66"/>
      <c r="BX86" s="66"/>
      <c r="BY86" s="67"/>
    </row>
    <row r="87" spans="1:79" s="1" customFormat="1" ht="14.25" hidden="1" customHeight="1" x14ac:dyDescent="0.25">
      <c r="A87" s="104" t="s">
        <v>69</v>
      </c>
      <c r="B87" s="105"/>
      <c r="C87" s="105"/>
      <c r="D87" s="104" t="s">
        <v>57</v>
      </c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62"/>
      <c r="U87" s="31" t="s">
        <v>65</v>
      </c>
      <c r="V87" s="31"/>
      <c r="W87" s="31"/>
      <c r="X87" s="31"/>
      <c r="Y87" s="31"/>
      <c r="Z87" s="31" t="s">
        <v>66</v>
      </c>
      <c r="AA87" s="31"/>
      <c r="AB87" s="31"/>
      <c r="AC87" s="31"/>
      <c r="AD87" s="31"/>
      <c r="AE87" s="31" t="s">
        <v>91</v>
      </c>
      <c r="AF87" s="31"/>
      <c r="AG87" s="31"/>
      <c r="AH87" s="31"/>
      <c r="AI87" s="103" t="s">
        <v>170</v>
      </c>
      <c r="AJ87" s="103"/>
      <c r="AK87" s="103"/>
      <c r="AL87" s="103"/>
      <c r="AM87" s="103"/>
      <c r="AN87" s="31" t="s">
        <v>67</v>
      </c>
      <c r="AO87" s="31"/>
      <c r="AP87" s="31"/>
      <c r="AQ87" s="31"/>
      <c r="AR87" s="31"/>
      <c r="AS87" s="31" t="s">
        <v>68</v>
      </c>
      <c r="AT87" s="31"/>
      <c r="AU87" s="31"/>
      <c r="AV87" s="31"/>
      <c r="AW87" s="31"/>
      <c r="AX87" s="31" t="s">
        <v>92</v>
      </c>
      <c r="AY87" s="31"/>
      <c r="AZ87" s="31"/>
      <c r="BA87" s="31"/>
      <c r="BB87" s="103" t="s">
        <v>170</v>
      </c>
      <c r="BC87" s="103"/>
      <c r="BD87" s="103"/>
      <c r="BE87" s="103"/>
      <c r="BF87" s="103"/>
      <c r="BG87" s="31" t="s">
        <v>58</v>
      </c>
      <c r="BH87" s="31"/>
      <c r="BI87" s="31"/>
      <c r="BJ87" s="31"/>
      <c r="BK87" s="31"/>
      <c r="BL87" s="31" t="s">
        <v>59</v>
      </c>
      <c r="BM87" s="31"/>
      <c r="BN87" s="31"/>
      <c r="BO87" s="31"/>
      <c r="BP87" s="31"/>
      <c r="BQ87" s="31" t="s">
        <v>93</v>
      </c>
      <c r="BR87" s="31"/>
      <c r="BS87" s="31"/>
      <c r="BT87" s="31"/>
      <c r="BU87" s="103" t="s">
        <v>170</v>
      </c>
      <c r="BV87" s="103"/>
      <c r="BW87" s="103"/>
      <c r="BX87" s="103"/>
      <c r="BY87" s="103"/>
      <c r="CA87" t="s">
        <v>33</v>
      </c>
    </row>
    <row r="88" spans="1:79" s="25" customFormat="1" ht="33" customHeight="1" x14ac:dyDescent="0.25">
      <c r="A88" s="56">
        <v>1</v>
      </c>
      <c r="B88" s="57"/>
      <c r="C88" s="57"/>
      <c r="D88" s="59" t="s">
        <v>242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1"/>
      <c r="U88" s="41">
        <v>6475066</v>
      </c>
      <c r="V88" s="42"/>
      <c r="W88" s="42"/>
      <c r="X88" s="42"/>
      <c r="Y88" s="43"/>
      <c r="Z88" s="41">
        <v>467621</v>
      </c>
      <c r="AA88" s="42"/>
      <c r="AB88" s="42"/>
      <c r="AC88" s="42"/>
      <c r="AD88" s="43"/>
      <c r="AE88" s="41">
        <v>467621</v>
      </c>
      <c r="AF88" s="42"/>
      <c r="AG88" s="42"/>
      <c r="AH88" s="43"/>
      <c r="AI88" s="41">
        <f>IF(ISNUMBER(U88),U88,0)+IF(ISNUMBER(Z88),Z88,0)</f>
        <v>6942687</v>
      </c>
      <c r="AJ88" s="42"/>
      <c r="AK88" s="42"/>
      <c r="AL88" s="42"/>
      <c r="AM88" s="43"/>
      <c r="AN88" s="41">
        <v>9553150</v>
      </c>
      <c r="AO88" s="42"/>
      <c r="AP88" s="42"/>
      <c r="AQ88" s="42"/>
      <c r="AR88" s="43"/>
      <c r="AS88" s="41">
        <v>15200</v>
      </c>
      <c r="AT88" s="42"/>
      <c r="AU88" s="42"/>
      <c r="AV88" s="42"/>
      <c r="AW88" s="43"/>
      <c r="AX88" s="41">
        <v>15200</v>
      </c>
      <c r="AY88" s="42"/>
      <c r="AZ88" s="42"/>
      <c r="BA88" s="43"/>
      <c r="BB88" s="41">
        <f>IF(ISNUMBER(AN88),AN88,0)+IF(ISNUMBER(AS88),AS88,0)</f>
        <v>9568350</v>
      </c>
      <c r="BC88" s="42"/>
      <c r="BD88" s="42"/>
      <c r="BE88" s="42"/>
      <c r="BF88" s="43"/>
      <c r="BG88" s="41">
        <v>5513990</v>
      </c>
      <c r="BH88" s="42"/>
      <c r="BI88" s="42"/>
      <c r="BJ88" s="42"/>
      <c r="BK88" s="43"/>
      <c r="BL88" s="41">
        <v>0</v>
      </c>
      <c r="BM88" s="42"/>
      <c r="BN88" s="42"/>
      <c r="BO88" s="42"/>
      <c r="BP88" s="43"/>
      <c r="BQ88" s="41">
        <v>0</v>
      </c>
      <c r="BR88" s="42"/>
      <c r="BS88" s="42"/>
      <c r="BT88" s="43"/>
      <c r="BU88" s="41">
        <f>IF(ISNUMBER(BG88),BG88,0)+IF(ISNUMBER(BL88),BL88,0)</f>
        <v>5513990</v>
      </c>
      <c r="BV88" s="42"/>
      <c r="BW88" s="42"/>
      <c r="BX88" s="42"/>
      <c r="BY88" s="43"/>
      <c r="CA88" s="25" t="s">
        <v>34</v>
      </c>
    </row>
    <row r="89" spans="1:79" s="6" customFormat="1" ht="15" customHeight="1" x14ac:dyDescent="0.25">
      <c r="A89" s="81"/>
      <c r="B89" s="82"/>
      <c r="C89" s="82"/>
      <c r="D89" s="71" t="s">
        <v>147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3"/>
      <c r="U89" s="38">
        <v>6475066</v>
      </c>
      <c r="V89" s="39"/>
      <c r="W89" s="39"/>
      <c r="X89" s="39"/>
      <c r="Y89" s="40"/>
      <c r="Z89" s="38">
        <v>467621</v>
      </c>
      <c r="AA89" s="39"/>
      <c r="AB89" s="39"/>
      <c r="AC89" s="39"/>
      <c r="AD89" s="40"/>
      <c r="AE89" s="38">
        <v>467621</v>
      </c>
      <c r="AF89" s="39"/>
      <c r="AG89" s="39"/>
      <c r="AH89" s="40"/>
      <c r="AI89" s="38">
        <f>IF(ISNUMBER(U89),U89,0)+IF(ISNUMBER(Z89),Z89,0)</f>
        <v>6942687</v>
      </c>
      <c r="AJ89" s="39"/>
      <c r="AK89" s="39"/>
      <c r="AL89" s="39"/>
      <c r="AM89" s="40"/>
      <c r="AN89" s="38">
        <v>9553150</v>
      </c>
      <c r="AO89" s="39"/>
      <c r="AP89" s="39"/>
      <c r="AQ89" s="39"/>
      <c r="AR89" s="40"/>
      <c r="AS89" s="38">
        <v>15200</v>
      </c>
      <c r="AT89" s="39"/>
      <c r="AU89" s="39"/>
      <c r="AV89" s="39"/>
      <c r="AW89" s="40"/>
      <c r="AX89" s="38">
        <v>15200</v>
      </c>
      <c r="AY89" s="39"/>
      <c r="AZ89" s="39"/>
      <c r="BA89" s="40"/>
      <c r="BB89" s="38">
        <f>IF(ISNUMBER(AN89),AN89,0)+IF(ISNUMBER(AS89),AS89,0)</f>
        <v>9568350</v>
      </c>
      <c r="BC89" s="39"/>
      <c r="BD89" s="39"/>
      <c r="BE89" s="39"/>
      <c r="BF89" s="40"/>
      <c r="BG89" s="38">
        <v>5513990</v>
      </c>
      <c r="BH89" s="39"/>
      <c r="BI89" s="39"/>
      <c r="BJ89" s="39"/>
      <c r="BK89" s="40"/>
      <c r="BL89" s="38">
        <v>0</v>
      </c>
      <c r="BM89" s="39"/>
      <c r="BN89" s="39"/>
      <c r="BO89" s="39"/>
      <c r="BP89" s="40"/>
      <c r="BQ89" s="38">
        <v>0</v>
      </c>
      <c r="BR89" s="39"/>
      <c r="BS89" s="39"/>
      <c r="BT89" s="40"/>
      <c r="BU89" s="38">
        <f>IF(ISNUMBER(BG89),BG89,0)+IF(ISNUMBER(BL89),BL89,0)</f>
        <v>5513990</v>
      </c>
      <c r="BV89" s="39"/>
      <c r="BW89" s="39"/>
      <c r="BX89" s="39"/>
      <c r="BY89" s="40"/>
    </row>
    <row r="91" spans="1:79" ht="14.25" customHeight="1" x14ac:dyDescent="0.25">
      <c r="A91" s="77" t="s">
        <v>228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</row>
    <row r="92" spans="1:79" ht="15" customHeight="1" x14ac:dyDescent="0.25">
      <c r="A92" s="147" t="s">
        <v>198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79" ht="23.15" customHeight="1" x14ac:dyDescent="0.25">
      <c r="A93" s="121" t="s">
        <v>6</v>
      </c>
      <c r="B93" s="122"/>
      <c r="C93" s="122"/>
      <c r="D93" s="121" t="s">
        <v>121</v>
      </c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3"/>
      <c r="U93" s="76" t="s">
        <v>220</v>
      </c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 t="s">
        <v>225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</row>
    <row r="94" spans="1:79" ht="54" customHeight="1" x14ac:dyDescent="0.25">
      <c r="A94" s="124"/>
      <c r="B94" s="125"/>
      <c r="C94" s="125"/>
      <c r="D94" s="124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6"/>
      <c r="U94" s="112" t="s">
        <v>4</v>
      </c>
      <c r="V94" s="113"/>
      <c r="W94" s="113"/>
      <c r="X94" s="113"/>
      <c r="Y94" s="114"/>
      <c r="Z94" s="112" t="s">
        <v>3</v>
      </c>
      <c r="AA94" s="113"/>
      <c r="AB94" s="113"/>
      <c r="AC94" s="113"/>
      <c r="AD94" s="114"/>
      <c r="AE94" s="65" t="s">
        <v>116</v>
      </c>
      <c r="AF94" s="66"/>
      <c r="AG94" s="66"/>
      <c r="AH94" s="66"/>
      <c r="AI94" s="67"/>
      <c r="AJ94" s="112" t="s">
        <v>5</v>
      </c>
      <c r="AK94" s="113"/>
      <c r="AL94" s="113"/>
      <c r="AM94" s="113"/>
      <c r="AN94" s="114"/>
      <c r="AO94" s="112" t="s">
        <v>4</v>
      </c>
      <c r="AP94" s="113"/>
      <c r="AQ94" s="113"/>
      <c r="AR94" s="113"/>
      <c r="AS94" s="114"/>
      <c r="AT94" s="112" t="s">
        <v>3</v>
      </c>
      <c r="AU94" s="113"/>
      <c r="AV94" s="113"/>
      <c r="AW94" s="113"/>
      <c r="AX94" s="114"/>
      <c r="AY94" s="65" t="s">
        <v>116</v>
      </c>
      <c r="AZ94" s="66"/>
      <c r="BA94" s="66"/>
      <c r="BB94" s="66"/>
      <c r="BC94" s="67"/>
      <c r="BD94" s="76" t="s">
        <v>96</v>
      </c>
      <c r="BE94" s="76"/>
      <c r="BF94" s="76"/>
      <c r="BG94" s="76"/>
      <c r="BH94" s="76"/>
    </row>
    <row r="95" spans="1:79" ht="15" customHeight="1" x14ac:dyDescent="0.25">
      <c r="A95" s="112" t="s">
        <v>169</v>
      </c>
      <c r="B95" s="113"/>
      <c r="C95" s="113"/>
      <c r="D95" s="112">
        <v>2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4"/>
      <c r="U95" s="112">
        <v>3</v>
      </c>
      <c r="V95" s="113"/>
      <c r="W95" s="113"/>
      <c r="X95" s="113"/>
      <c r="Y95" s="114"/>
      <c r="Z95" s="112">
        <v>4</v>
      </c>
      <c r="AA95" s="113"/>
      <c r="AB95" s="113"/>
      <c r="AC95" s="113"/>
      <c r="AD95" s="114"/>
      <c r="AE95" s="112">
        <v>5</v>
      </c>
      <c r="AF95" s="113"/>
      <c r="AG95" s="113"/>
      <c r="AH95" s="113"/>
      <c r="AI95" s="114"/>
      <c r="AJ95" s="112">
        <v>6</v>
      </c>
      <c r="AK95" s="113"/>
      <c r="AL95" s="113"/>
      <c r="AM95" s="113"/>
      <c r="AN95" s="114"/>
      <c r="AO95" s="112">
        <v>7</v>
      </c>
      <c r="AP95" s="113"/>
      <c r="AQ95" s="113"/>
      <c r="AR95" s="113"/>
      <c r="AS95" s="114"/>
      <c r="AT95" s="112">
        <v>8</v>
      </c>
      <c r="AU95" s="113"/>
      <c r="AV95" s="113"/>
      <c r="AW95" s="113"/>
      <c r="AX95" s="114"/>
      <c r="AY95" s="112">
        <v>9</v>
      </c>
      <c r="AZ95" s="113"/>
      <c r="BA95" s="113"/>
      <c r="BB95" s="113"/>
      <c r="BC95" s="114"/>
      <c r="BD95" s="112">
        <v>10</v>
      </c>
      <c r="BE95" s="113"/>
      <c r="BF95" s="113"/>
      <c r="BG95" s="113"/>
      <c r="BH95" s="114"/>
    </row>
    <row r="96" spans="1:79" s="1" customFormat="1" ht="12.75" hidden="1" customHeight="1" x14ac:dyDescent="0.25">
      <c r="A96" s="104" t="s">
        <v>69</v>
      </c>
      <c r="B96" s="105"/>
      <c r="C96" s="105"/>
      <c r="D96" s="104" t="s">
        <v>57</v>
      </c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62"/>
      <c r="U96" s="104" t="s">
        <v>60</v>
      </c>
      <c r="V96" s="105"/>
      <c r="W96" s="105"/>
      <c r="X96" s="105"/>
      <c r="Y96" s="162"/>
      <c r="Z96" s="104" t="s">
        <v>61</v>
      </c>
      <c r="AA96" s="105"/>
      <c r="AB96" s="105"/>
      <c r="AC96" s="105"/>
      <c r="AD96" s="162"/>
      <c r="AE96" s="104" t="s">
        <v>94</v>
      </c>
      <c r="AF96" s="105"/>
      <c r="AG96" s="105"/>
      <c r="AH96" s="105"/>
      <c r="AI96" s="162"/>
      <c r="AJ96" s="62" t="s">
        <v>171</v>
      </c>
      <c r="AK96" s="63"/>
      <c r="AL96" s="63"/>
      <c r="AM96" s="63"/>
      <c r="AN96" s="64"/>
      <c r="AO96" s="104" t="s">
        <v>62</v>
      </c>
      <c r="AP96" s="105"/>
      <c r="AQ96" s="105"/>
      <c r="AR96" s="105"/>
      <c r="AS96" s="162"/>
      <c r="AT96" s="104" t="s">
        <v>63</v>
      </c>
      <c r="AU96" s="105"/>
      <c r="AV96" s="105"/>
      <c r="AW96" s="105"/>
      <c r="AX96" s="162"/>
      <c r="AY96" s="104" t="s">
        <v>95</v>
      </c>
      <c r="AZ96" s="105"/>
      <c r="BA96" s="105"/>
      <c r="BB96" s="105"/>
      <c r="BC96" s="162"/>
      <c r="BD96" s="103" t="s">
        <v>171</v>
      </c>
      <c r="BE96" s="103"/>
      <c r="BF96" s="103"/>
      <c r="BG96" s="103"/>
      <c r="BH96" s="103"/>
      <c r="CA96" s="1" t="s">
        <v>35</v>
      </c>
    </row>
    <row r="97" spans="1:79" s="25" customFormat="1" ht="31" customHeight="1" x14ac:dyDescent="0.25">
      <c r="A97" s="56">
        <v>1</v>
      </c>
      <c r="B97" s="57"/>
      <c r="C97" s="57"/>
      <c r="D97" s="59" t="s">
        <v>242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/>
      <c r="U97" s="41">
        <v>5755676</v>
      </c>
      <c r="V97" s="42"/>
      <c r="W97" s="42"/>
      <c r="X97" s="42"/>
      <c r="Y97" s="43"/>
      <c r="Z97" s="41">
        <v>0</v>
      </c>
      <c r="AA97" s="42"/>
      <c r="AB97" s="42"/>
      <c r="AC97" s="42"/>
      <c r="AD97" s="43"/>
      <c r="AE97" s="54">
        <v>0</v>
      </c>
      <c r="AF97" s="54"/>
      <c r="AG97" s="54"/>
      <c r="AH97" s="54"/>
      <c r="AI97" s="54"/>
      <c r="AJ97" s="54">
        <f>IF(ISNUMBER(U97),U97,0)+IF(ISNUMBER(Z97),Z97,0)</f>
        <v>5755676</v>
      </c>
      <c r="AK97" s="54"/>
      <c r="AL97" s="54"/>
      <c r="AM97" s="54"/>
      <c r="AN97" s="54"/>
      <c r="AO97" s="54">
        <v>6101018</v>
      </c>
      <c r="AP97" s="54"/>
      <c r="AQ97" s="54"/>
      <c r="AR97" s="54"/>
      <c r="AS97" s="54"/>
      <c r="AT97" s="32">
        <v>0</v>
      </c>
      <c r="AU97" s="32"/>
      <c r="AV97" s="32"/>
      <c r="AW97" s="32"/>
      <c r="AX97" s="32"/>
      <c r="AY97" s="54">
        <v>0</v>
      </c>
      <c r="AZ97" s="54"/>
      <c r="BA97" s="54"/>
      <c r="BB97" s="54"/>
      <c r="BC97" s="54"/>
      <c r="BD97" s="54">
        <f>IF(ISNUMBER(AO97),AO97,0)+IF(ISNUMBER(AT97),AT97,0)</f>
        <v>6101018</v>
      </c>
      <c r="BE97" s="54"/>
      <c r="BF97" s="54"/>
      <c r="BG97" s="54"/>
      <c r="BH97" s="54"/>
      <c r="CA97" s="25" t="s">
        <v>36</v>
      </c>
    </row>
    <row r="98" spans="1:79" s="6" customFormat="1" ht="12.75" customHeight="1" x14ac:dyDescent="0.25">
      <c r="A98" s="81"/>
      <c r="B98" s="82"/>
      <c r="C98" s="82"/>
      <c r="D98" s="71" t="s">
        <v>147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3"/>
      <c r="U98" s="38">
        <v>5755676</v>
      </c>
      <c r="V98" s="39"/>
      <c r="W98" s="39"/>
      <c r="X98" s="39"/>
      <c r="Y98" s="40"/>
      <c r="Z98" s="38">
        <v>0</v>
      </c>
      <c r="AA98" s="39"/>
      <c r="AB98" s="39"/>
      <c r="AC98" s="39"/>
      <c r="AD98" s="40"/>
      <c r="AE98" s="75">
        <v>0</v>
      </c>
      <c r="AF98" s="75"/>
      <c r="AG98" s="75"/>
      <c r="AH98" s="75"/>
      <c r="AI98" s="75"/>
      <c r="AJ98" s="75">
        <f>IF(ISNUMBER(U98),U98,0)+IF(ISNUMBER(Z98),Z98,0)</f>
        <v>5755676</v>
      </c>
      <c r="AK98" s="75"/>
      <c r="AL98" s="75"/>
      <c r="AM98" s="75"/>
      <c r="AN98" s="75"/>
      <c r="AO98" s="75">
        <v>6101018</v>
      </c>
      <c r="AP98" s="75"/>
      <c r="AQ98" s="75"/>
      <c r="AR98" s="75"/>
      <c r="AS98" s="75"/>
      <c r="AT98" s="70">
        <v>0</v>
      </c>
      <c r="AU98" s="70"/>
      <c r="AV98" s="70"/>
      <c r="AW98" s="70"/>
      <c r="AX98" s="70"/>
      <c r="AY98" s="75">
        <v>0</v>
      </c>
      <c r="AZ98" s="75"/>
      <c r="BA98" s="75"/>
      <c r="BB98" s="75"/>
      <c r="BC98" s="75"/>
      <c r="BD98" s="75">
        <f>IF(ISNUMBER(AO98),AO98,0)+IF(ISNUMBER(AT98),AT98,0)</f>
        <v>6101018</v>
      </c>
      <c r="BE98" s="75"/>
      <c r="BF98" s="75"/>
      <c r="BG98" s="75"/>
      <c r="BH98" s="75"/>
    </row>
    <row r="99" spans="1:79" s="5" customFormat="1" ht="12.75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79" hidden="1" x14ac:dyDescent="0.25"/>
    <row r="101" spans="1:79" ht="14.25" customHeight="1" x14ac:dyDescent="0.25">
      <c r="A101" s="77" t="s">
        <v>152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</row>
    <row r="102" spans="1:79" ht="14.25" customHeight="1" x14ac:dyDescent="0.25">
      <c r="A102" s="77" t="s">
        <v>213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</row>
    <row r="103" spans="1:79" s="27" customFormat="1" ht="23.15" customHeight="1" x14ac:dyDescent="0.25">
      <c r="A103" s="148" t="s">
        <v>6</v>
      </c>
      <c r="B103" s="149"/>
      <c r="C103" s="149"/>
      <c r="D103" s="92" t="s">
        <v>9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 t="s">
        <v>8</v>
      </c>
      <c r="R103" s="92"/>
      <c r="S103" s="92"/>
      <c r="T103" s="92"/>
      <c r="U103" s="92"/>
      <c r="V103" s="92" t="s">
        <v>7</v>
      </c>
      <c r="W103" s="92"/>
      <c r="X103" s="92"/>
      <c r="Y103" s="92"/>
      <c r="Z103" s="92"/>
      <c r="AA103" s="92"/>
      <c r="AB103" s="92"/>
      <c r="AC103" s="92"/>
      <c r="AD103" s="92"/>
      <c r="AE103" s="92"/>
      <c r="AF103" s="51" t="s">
        <v>199</v>
      </c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9"/>
      <c r="AU103" s="51" t="s">
        <v>202</v>
      </c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9"/>
      <c r="BJ103" s="51" t="s">
        <v>209</v>
      </c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9"/>
    </row>
    <row r="104" spans="1:79" s="27" customFormat="1" ht="32.25" customHeight="1" x14ac:dyDescent="0.25">
      <c r="A104" s="151"/>
      <c r="B104" s="152"/>
      <c r="C104" s="15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 t="s">
        <v>4</v>
      </c>
      <c r="AG104" s="92"/>
      <c r="AH104" s="92"/>
      <c r="AI104" s="92"/>
      <c r="AJ104" s="92"/>
      <c r="AK104" s="92" t="s">
        <v>3</v>
      </c>
      <c r="AL104" s="92"/>
      <c r="AM104" s="92"/>
      <c r="AN104" s="92"/>
      <c r="AO104" s="92"/>
      <c r="AP104" s="92" t="s">
        <v>123</v>
      </c>
      <c r="AQ104" s="92"/>
      <c r="AR104" s="92"/>
      <c r="AS104" s="92"/>
      <c r="AT104" s="92"/>
      <c r="AU104" s="92" t="s">
        <v>4</v>
      </c>
      <c r="AV104" s="92"/>
      <c r="AW104" s="92"/>
      <c r="AX104" s="92"/>
      <c r="AY104" s="92"/>
      <c r="AZ104" s="92" t="s">
        <v>3</v>
      </c>
      <c r="BA104" s="92"/>
      <c r="BB104" s="92"/>
      <c r="BC104" s="92"/>
      <c r="BD104" s="92"/>
      <c r="BE104" s="92" t="s">
        <v>90</v>
      </c>
      <c r="BF104" s="92"/>
      <c r="BG104" s="92"/>
      <c r="BH104" s="92"/>
      <c r="BI104" s="92"/>
      <c r="BJ104" s="92" t="s">
        <v>4</v>
      </c>
      <c r="BK104" s="92"/>
      <c r="BL104" s="92"/>
      <c r="BM104" s="92"/>
      <c r="BN104" s="92"/>
      <c r="BO104" s="92" t="s">
        <v>3</v>
      </c>
      <c r="BP104" s="92"/>
      <c r="BQ104" s="92"/>
      <c r="BR104" s="92"/>
      <c r="BS104" s="92"/>
      <c r="BT104" s="92" t="s">
        <v>97</v>
      </c>
      <c r="BU104" s="92"/>
      <c r="BV104" s="92"/>
      <c r="BW104" s="92"/>
      <c r="BX104" s="92"/>
    </row>
    <row r="105" spans="1:79" s="28" customFormat="1" ht="15" customHeight="1" x14ac:dyDescent="0.25">
      <c r="A105" s="65">
        <v>1</v>
      </c>
      <c r="B105" s="66"/>
      <c r="C105" s="66"/>
      <c r="D105" s="50">
        <v>2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>
        <v>3</v>
      </c>
      <c r="R105" s="50"/>
      <c r="S105" s="50"/>
      <c r="T105" s="50"/>
      <c r="U105" s="50"/>
      <c r="V105" s="50">
        <v>4</v>
      </c>
      <c r="W105" s="50"/>
      <c r="X105" s="50"/>
      <c r="Y105" s="50"/>
      <c r="Z105" s="50"/>
      <c r="AA105" s="50"/>
      <c r="AB105" s="50"/>
      <c r="AC105" s="50"/>
      <c r="AD105" s="50"/>
      <c r="AE105" s="50"/>
      <c r="AF105" s="50">
        <v>5</v>
      </c>
      <c r="AG105" s="50"/>
      <c r="AH105" s="50"/>
      <c r="AI105" s="50"/>
      <c r="AJ105" s="50"/>
      <c r="AK105" s="50">
        <v>6</v>
      </c>
      <c r="AL105" s="50"/>
      <c r="AM105" s="50"/>
      <c r="AN105" s="50"/>
      <c r="AO105" s="50"/>
      <c r="AP105" s="50">
        <v>7</v>
      </c>
      <c r="AQ105" s="50"/>
      <c r="AR105" s="50"/>
      <c r="AS105" s="50"/>
      <c r="AT105" s="50"/>
      <c r="AU105" s="50">
        <v>8</v>
      </c>
      <c r="AV105" s="50"/>
      <c r="AW105" s="50"/>
      <c r="AX105" s="50"/>
      <c r="AY105" s="50"/>
      <c r="AZ105" s="50">
        <v>9</v>
      </c>
      <c r="BA105" s="50"/>
      <c r="BB105" s="50"/>
      <c r="BC105" s="50"/>
      <c r="BD105" s="50"/>
      <c r="BE105" s="50">
        <v>10</v>
      </c>
      <c r="BF105" s="50"/>
      <c r="BG105" s="50"/>
      <c r="BH105" s="50"/>
      <c r="BI105" s="50"/>
      <c r="BJ105" s="50">
        <v>11</v>
      </c>
      <c r="BK105" s="50"/>
      <c r="BL105" s="50"/>
      <c r="BM105" s="50"/>
      <c r="BN105" s="50"/>
      <c r="BO105" s="50">
        <v>12</v>
      </c>
      <c r="BP105" s="50"/>
      <c r="BQ105" s="50"/>
      <c r="BR105" s="50"/>
      <c r="BS105" s="50"/>
      <c r="BT105" s="50">
        <v>13</v>
      </c>
      <c r="BU105" s="50"/>
      <c r="BV105" s="50"/>
      <c r="BW105" s="50"/>
      <c r="BX105" s="50"/>
    </row>
    <row r="106" spans="1:79" ht="10.5" hidden="1" customHeight="1" x14ac:dyDescent="0.25">
      <c r="A106" s="104" t="s">
        <v>154</v>
      </c>
      <c r="B106" s="105"/>
      <c r="C106" s="105"/>
      <c r="D106" s="76" t="s">
        <v>57</v>
      </c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 t="s">
        <v>70</v>
      </c>
      <c r="R106" s="76"/>
      <c r="S106" s="76"/>
      <c r="T106" s="76"/>
      <c r="U106" s="76"/>
      <c r="V106" s="76" t="s">
        <v>71</v>
      </c>
      <c r="W106" s="76"/>
      <c r="X106" s="76"/>
      <c r="Y106" s="76"/>
      <c r="Z106" s="76"/>
      <c r="AA106" s="76"/>
      <c r="AB106" s="76"/>
      <c r="AC106" s="76"/>
      <c r="AD106" s="76"/>
      <c r="AE106" s="76"/>
      <c r="AF106" s="31" t="s">
        <v>111</v>
      </c>
      <c r="AG106" s="31"/>
      <c r="AH106" s="31"/>
      <c r="AI106" s="31"/>
      <c r="AJ106" s="31"/>
      <c r="AK106" s="91" t="s">
        <v>112</v>
      </c>
      <c r="AL106" s="91"/>
      <c r="AM106" s="91"/>
      <c r="AN106" s="91"/>
      <c r="AO106" s="91"/>
      <c r="AP106" s="103" t="s">
        <v>175</v>
      </c>
      <c r="AQ106" s="103"/>
      <c r="AR106" s="103"/>
      <c r="AS106" s="103"/>
      <c r="AT106" s="103"/>
      <c r="AU106" s="31" t="s">
        <v>113</v>
      </c>
      <c r="AV106" s="31"/>
      <c r="AW106" s="31"/>
      <c r="AX106" s="31"/>
      <c r="AY106" s="31"/>
      <c r="AZ106" s="91" t="s">
        <v>114</v>
      </c>
      <c r="BA106" s="91"/>
      <c r="BB106" s="91"/>
      <c r="BC106" s="91"/>
      <c r="BD106" s="91"/>
      <c r="BE106" s="103" t="s">
        <v>175</v>
      </c>
      <c r="BF106" s="103"/>
      <c r="BG106" s="103"/>
      <c r="BH106" s="103"/>
      <c r="BI106" s="103"/>
      <c r="BJ106" s="31" t="s">
        <v>105</v>
      </c>
      <c r="BK106" s="31"/>
      <c r="BL106" s="31"/>
      <c r="BM106" s="31"/>
      <c r="BN106" s="31"/>
      <c r="BO106" s="91" t="s">
        <v>106</v>
      </c>
      <c r="BP106" s="91"/>
      <c r="BQ106" s="91"/>
      <c r="BR106" s="91"/>
      <c r="BS106" s="91"/>
      <c r="BT106" s="103" t="s">
        <v>175</v>
      </c>
      <c r="BU106" s="103"/>
      <c r="BV106" s="103"/>
      <c r="BW106" s="103"/>
      <c r="BX106" s="103"/>
      <c r="CA106" t="s">
        <v>37</v>
      </c>
    </row>
    <row r="107" spans="1:79" s="6" customFormat="1" ht="15" customHeight="1" x14ac:dyDescent="0.25">
      <c r="A107" s="81">
        <v>0</v>
      </c>
      <c r="B107" s="82"/>
      <c r="C107" s="82"/>
      <c r="D107" s="110" t="s">
        <v>174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CA107" s="6" t="s">
        <v>38</v>
      </c>
    </row>
    <row r="108" spans="1:79" s="25" customFormat="1" ht="48.5" customHeight="1" x14ac:dyDescent="0.25">
      <c r="A108" s="44">
        <v>1</v>
      </c>
      <c r="B108" s="45"/>
      <c r="C108" s="45"/>
      <c r="D108" s="47" t="s">
        <v>253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1"/>
      <c r="Q108" s="50" t="s">
        <v>176</v>
      </c>
      <c r="R108" s="50"/>
      <c r="S108" s="50"/>
      <c r="T108" s="50"/>
      <c r="U108" s="50"/>
      <c r="V108" s="51" t="s">
        <v>237</v>
      </c>
      <c r="W108" s="52"/>
      <c r="X108" s="52"/>
      <c r="Y108" s="52"/>
      <c r="Z108" s="52"/>
      <c r="AA108" s="52"/>
      <c r="AB108" s="52"/>
      <c r="AC108" s="52"/>
      <c r="AD108" s="52"/>
      <c r="AE108" s="53"/>
      <c r="AF108" s="54">
        <v>3</v>
      </c>
      <c r="AG108" s="54"/>
      <c r="AH108" s="54"/>
      <c r="AI108" s="54"/>
      <c r="AJ108" s="54"/>
      <c r="AK108" s="54">
        <v>3</v>
      </c>
      <c r="AL108" s="54"/>
      <c r="AM108" s="54"/>
      <c r="AN108" s="54"/>
      <c r="AO108" s="54"/>
      <c r="AP108" s="54">
        <v>3</v>
      </c>
      <c r="AQ108" s="54"/>
      <c r="AR108" s="54"/>
      <c r="AS108" s="54"/>
      <c r="AT108" s="54"/>
      <c r="AU108" s="54">
        <v>3</v>
      </c>
      <c r="AV108" s="54"/>
      <c r="AW108" s="54"/>
      <c r="AX108" s="54"/>
      <c r="AY108" s="54"/>
      <c r="AZ108" s="54">
        <v>3</v>
      </c>
      <c r="BA108" s="54"/>
      <c r="BB108" s="54"/>
      <c r="BC108" s="54"/>
      <c r="BD108" s="54"/>
      <c r="BE108" s="54">
        <v>3</v>
      </c>
      <c r="BF108" s="54"/>
      <c r="BG108" s="54"/>
      <c r="BH108" s="54"/>
      <c r="BI108" s="54"/>
      <c r="BJ108" s="54">
        <v>2</v>
      </c>
      <c r="BK108" s="54"/>
      <c r="BL108" s="54"/>
      <c r="BM108" s="54"/>
      <c r="BN108" s="54"/>
      <c r="BO108" s="54">
        <v>0</v>
      </c>
      <c r="BP108" s="54"/>
      <c r="BQ108" s="54"/>
      <c r="BR108" s="54"/>
      <c r="BS108" s="54"/>
      <c r="BT108" s="54">
        <v>2</v>
      </c>
      <c r="BU108" s="54"/>
      <c r="BV108" s="54"/>
      <c r="BW108" s="54"/>
      <c r="BX108" s="54"/>
    </row>
    <row r="109" spans="1:79" s="25" customFormat="1" ht="41" customHeight="1" x14ac:dyDescent="0.25">
      <c r="A109" s="44">
        <v>2</v>
      </c>
      <c r="B109" s="45"/>
      <c r="C109" s="46"/>
      <c r="D109" s="47" t="s">
        <v>256</v>
      </c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9"/>
      <c r="Q109" s="65" t="s">
        <v>255</v>
      </c>
      <c r="R109" s="66"/>
      <c r="S109" s="66"/>
      <c r="T109" s="66"/>
      <c r="U109" s="67"/>
      <c r="V109" s="51" t="s">
        <v>238</v>
      </c>
      <c r="W109" s="68"/>
      <c r="X109" s="68"/>
      <c r="Y109" s="68"/>
      <c r="Z109" s="68"/>
      <c r="AA109" s="68"/>
      <c r="AB109" s="68"/>
      <c r="AC109" s="68"/>
      <c r="AD109" s="68"/>
      <c r="AE109" s="69"/>
      <c r="AF109" s="41">
        <v>6475066</v>
      </c>
      <c r="AG109" s="42"/>
      <c r="AH109" s="42"/>
      <c r="AI109" s="42"/>
      <c r="AJ109" s="43"/>
      <c r="AK109" s="41">
        <v>467621</v>
      </c>
      <c r="AL109" s="42"/>
      <c r="AM109" s="42"/>
      <c r="AN109" s="42"/>
      <c r="AO109" s="43"/>
      <c r="AP109" s="41">
        <f>AF109+AK109</f>
        <v>6942687</v>
      </c>
      <c r="AQ109" s="42"/>
      <c r="AR109" s="42"/>
      <c r="AS109" s="42"/>
      <c r="AT109" s="43"/>
      <c r="AU109" s="41">
        <v>9553150</v>
      </c>
      <c r="AV109" s="42"/>
      <c r="AW109" s="42"/>
      <c r="AX109" s="42"/>
      <c r="AY109" s="43"/>
      <c r="AZ109" s="41">
        <v>15200</v>
      </c>
      <c r="BA109" s="42"/>
      <c r="BB109" s="42"/>
      <c r="BC109" s="42"/>
      <c r="BD109" s="43"/>
      <c r="BE109" s="41">
        <f>AU109+AZ109</f>
        <v>9568350</v>
      </c>
      <c r="BF109" s="42"/>
      <c r="BG109" s="42"/>
      <c r="BH109" s="42"/>
      <c r="BI109" s="43"/>
      <c r="BJ109" s="41">
        <v>5513990</v>
      </c>
      <c r="BK109" s="42"/>
      <c r="BL109" s="42"/>
      <c r="BM109" s="42"/>
      <c r="BN109" s="43"/>
      <c r="BO109" s="41">
        <v>0</v>
      </c>
      <c r="BP109" s="42"/>
      <c r="BQ109" s="42"/>
      <c r="BR109" s="42"/>
      <c r="BS109" s="43"/>
      <c r="BT109" s="41">
        <f>BJ109</f>
        <v>5513990</v>
      </c>
      <c r="BU109" s="42"/>
      <c r="BV109" s="42"/>
      <c r="BW109" s="42"/>
      <c r="BX109" s="43"/>
    </row>
    <row r="110" spans="1:79" s="25" customFormat="1" ht="57" customHeight="1" x14ac:dyDescent="0.25">
      <c r="A110" s="44">
        <v>3</v>
      </c>
      <c r="B110" s="45"/>
      <c r="C110" s="46"/>
      <c r="D110" s="47" t="s">
        <v>257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9"/>
      <c r="Q110" s="50" t="s">
        <v>176</v>
      </c>
      <c r="R110" s="50"/>
      <c r="S110" s="50"/>
      <c r="T110" s="50"/>
      <c r="U110" s="50"/>
      <c r="V110" s="51" t="s">
        <v>178</v>
      </c>
      <c r="W110" s="52"/>
      <c r="X110" s="52"/>
      <c r="Y110" s="52"/>
      <c r="Z110" s="52"/>
      <c r="AA110" s="52"/>
      <c r="AB110" s="52"/>
      <c r="AC110" s="52"/>
      <c r="AD110" s="52"/>
      <c r="AE110" s="53"/>
      <c r="AF110" s="54">
        <v>68</v>
      </c>
      <c r="AG110" s="54"/>
      <c r="AH110" s="54"/>
      <c r="AI110" s="54"/>
      <c r="AJ110" s="54"/>
      <c r="AK110" s="54">
        <v>0</v>
      </c>
      <c r="AL110" s="54"/>
      <c r="AM110" s="54"/>
      <c r="AN110" s="54"/>
      <c r="AO110" s="54"/>
      <c r="AP110" s="54">
        <v>68</v>
      </c>
      <c r="AQ110" s="54"/>
      <c r="AR110" s="54"/>
      <c r="AS110" s="54"/>
      <c r="AT110" s="54"/>
      <c r="AU110" s="55">
        <v>70.5</v>
      </c>
      <c r="AV110" s="55"/>
      <c r="AW110" s="55"/>
      <c r="AX110" s="55"/>
      <c r="AY110" s="55"/>
      <c r="AZ110" s="55">
        <v>0</v>
      </c>
      <c r="BA110" s="55"/>
      <c r="BB110" s="55"/>
      <c r="BC110" s="55"/>
      <c r="BD110" s="55"/>
      <c r="BE110" s="55">
        <v>70.5</v>
      </c>
      <c r="BF110" s="55"/>
      <c r="BG110" s="55"/>
      <c r="BH110" s="55"/>
      <c r="BI110" s="55"/>
      <c r="BJ110" s="41">
        <f>21+22</f>
        <v>43</v>
      </c>
      <c r="BK110" s="42"/>
      <c r="BL110" s="42"/>
      <c r="BM110" s="42"/>
      <c r="BN110" s="43"/>
      <c r="BO110" s="41">
        <v>0</v>
      </c>
      <c r="BP110" s="42"/>
      <c r="BQ110" s="42"/>
      <c r="BR110" s="42"/>
      <c r="BS110" s="43"/>
      <c r="BT110" s="41">
        <f>BJ110</f>
        <v>43</v>
      </c>
      <c r="BU110" s="42"/>
      <c r="BV110" s="42"/>
      <c r="BW110" s="42"/>
      <c r="BX110" s="43"/>
    </row>
    <row r="111" spans="1:79" s="25" customFormat="1" ht="21.5" customHeight="1" x14ac:dyDescent="0.25">
      <c r="A111" s="44">
        <v>0</v>
      </c>
      <c r="B111" s="45"/>
      <c r="C111" s="45"/>
      <c r="D111" s="47" t="s">
        <v>261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1"/>
      <c r="Q111" s="50" t="s">
        <v>177</v>
      </c>
      <c r="R111" s="50"/>
      <c r="S111" s="50"/>
      <c r="T111" s="50"/>
      <c r="U111" s="50"/>
      <c r="V111" s="51" t="s">
        <v>240</v>
      </c>
      <c r="W111" s="52"/>
      <c r="X111" s="52"/>
      <c r="Y111" s="52"/>
      <c r="Z111" s="52"/>
      <c r="AA111" s="52"/>
      <c r="AB111" s="52"/>
      <c r="AC111" s="52"/>
      <c r="AD111" s="52"/>
      <c r="AE111" s="53"/>
      <c r="AF111" s="54">
        <v>43</v>
      </c>
      <c r="AG111" s="54"/>
      <c r="AH111" s="54"/>
      <c r="AI111" s="54"/>
      <c r="AJ111" s="54"/>
      <c r="AK111" s="54">
        <v>0</v>
      </c>
      <c r="AL111" s="54"/>
      <c r="AM111" s="54"/>
      <c r="AN111" s="54"/>
      <c r="AO111" s="54"/>
      <c r="AP111" s="54">
        <v>43</v>
      </c>
      <c r="AQ111" s="54"/>
      <c r="AR111" s="54"/>
      <c r="AS111" s="54"/>
      <c r="AT111" s="54"/>
      <c r="AU111" s="55">
        <v>45.5</v>
      </c>
      <c r="AV111" s="55"/>
      <c r="AW111" s="55"/>
      <c r="AX111" s="55"/>
      <c r="AY111" s="55"/>
      <c r="AZ111" s="55">
        <v>0</v>
      </c>
      <c r="BA111" s="55"/>
      <c r="BB111" s="55"/>
      <c r="BC111" s="55"/>
      <c r="BD111" s="55"/>
      <c r="BE111" s="55">
        <f>AU111</f>
        <v>45.5</v>
      </c>
      <c r="BF111" s="55"/>
      <c r="BG111" s="55"/>
      <c r="BH111" s="55"/>
      <c r="BI111" s="55"/>
      <c r="BJ111" s="54">
        <f>8+16</f>
        <v>24</v>
      </c>
      <c r="BK111" s="54"/>
      <c r="BL111" s="54"/>
      <c r="BM111" s="54"/>
      <c r="BN111" s="54"/>
      <c r="BO111" s="54">
        <v>0</v>
      </c>
      <c r="BP111" s="54"/>
      <c r="BQ111" s="54"/>
      <c r="BR111" s="54"/>
      <c r="BS111" s="54"/>
      <c r="BT111" s="54">
        <f>BJ111</f>
        <v>24</v>
      </c>
      <c r="BU111" s="54"/>
      <c r="BV111" s="54"/>
      <c r="BW111" s="54"/>
      <c r="BX111" s="54"/>
    </row>
    <row r="112" spans="1:79" s="25" customFormat="1" ht="56" hidden="1" customHeight="1" x14ac:dyDescent="0.25">
      <c r="A112" s="44">
        <v>2</v>
      </c>
      <c r="B112" s="45"/>
      <c r="C112" s="45"/>
      <c r="D112" s="47" t="s">
        <v>256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1"/>
      <c r="Q112" s="50" t="s">
        <v>254</v>
      </c>
      <c r="R112" s="50"/>
      <c r="S112" s="50"/>
      <c r="T112" s="50"/>
      <c r="U112" s="50"/>
      <c r="V112" s="51" t="s">
        <v>238</v>
      </c>
      <c r="W112" s="52"/>
      <c r="X112" s="52"/>
      <c r="Y112" s="52"/>
      <c r="Z112" s="52"/>
      <c r="AA112" s="52"/>
      <c r="AB112" s="52"/>
      <c r="AC112" s="52"/>
      <c r="AD112" s="52"/>
      <c r="AE112" s="53"/>
      <c r="AF112" s="54">
        <v>6475066</v>
      </c>
      <c r="AG112" s="54"/>
      <c r="AH112" s="54"/>
      <c r="AI112" s="54"/>
      <c r="AJ112" s="54"/>
      <c r="AK112" s="54">
        <v>467621</v>
      </c>
      <c r="AL112" s="54"/>
      <c r="AM112" s="54"/>
      <c r="AN112" s="54"/>
      <c r="AO112" s="54"/>
      <c r="AP112" s="54">
        <v>6942687</v>
      </c>
      <c r="AQ112" s="54"/>
      <c r="AR112" s="54"/>
      <c r="AS112" s="54"/>
      <c r="AT112" s="54"/>
      <c r="AU112" s="54">
        <v>9553150</v>
      </c>
      <c r="AV112" s="54"/>
      <c r="AW112" s="54"/>
      <c r="AX112" s="54"/>
      <c r="AY112" s="54"/>
      <c r="AZ112" s="54">
        <v>15200</v>
      </c>
      <c r="BA112" s="54"/>
      <c r="BB112" s="54"/>
      <c r="BC112" s="54"/>
      <c r="BD112" s="54"/>
      <c r="BE112" s="54">
        <v>9568350</v>
      </c>
      <c r="BF112" s="54"/>
      <c r="BG112" s="54"/>
      <c r="BH112" s="54"/>
      <c r="BI112" s="54"/>
      <c r="BJ112" s="54">
        <v>5513990</v>
      </c>
      <c r="BK112" s="54"/>
      <c r="BL112" s="54"/>
      <c r="BM112" s="54"/>
      <c r="BN112" s="54"/>
      <c r="BO112" s="54">
        <v>0</v>
      </c>
      <c r="BP112" s="54"/>
      <c r="BQ112" s="54"/>
      <c r="BR112" s="54"/>
      <c r="BS112" s="54"/>
      <c r="BT112" s="54">
        <v>5513990</v>
      </c>
      <c r="BU112" s="54"/>
      <c r="BV112" s="54"/>
      <c r="BW112" s="54"/>
      <c r="BX112" s="54"/>
    </row>
    <row r="113" spans="1:79" s="25" customFormat="1" ht="62" hidden="1" customHeight="1" x14ac:dyDescent="0.25">
      <c r="A113" s="44">
        <v>3</v>
      </c>
      <c r="B113" s="45"/>
      <c r="C113" s="45"/>
      <c r="D113" s="47" t="s">
        <v>257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1"/>
      <c r="Q113" s="50" t="s">
        <v>176</v>
      </c>
      <c r="R113" s="50"/>
      <c r="S113" s="50"/>
      <c r="T113" s="50"/>
      <c r="U113" s="50"/>
      <c r="V113" s="51" t="s">
        <v>178</v>
      </c>
      <c r="W113" s="52"/>
      <c r="X113" s="52"/>
      <c r="Y113" s="52"/>
      <c r="Z113" s="52"/>
      <c r="AA113" s="52"/>
      <c r="AB113" s="52"/>
      <c r="AC113" s="52"/>
      <c r="AD113" s="52"/>
      <c r="AE113" s="53"/>
      <c r="AF113" s="54">
        <v>68</v>
      </c>
      <c r="AG113" s="54"/>
      <c r="AH113" s="54"/>
      <c r="AI113" s="54"/>
      <c r="AJ113" s="54"/>
      <c r="AK113" s="54">
        <v>0</v>
      </c>
      <c r="AL113" s="54"/>
      <c r="AM113" s="54"/>
      <c r="AN113" s="54"/>
      <c r="AO113" s="54"/>
      <c r="AP113" s="54">
        <v>68</v>
      </c>
      <c r="AQ113" s="54"/>
      <c r="AR113" s="54"/>
      <c r="AS113" s="54"/>
      <c r="AT113" s="54"/>
      <c r="AU113" s="54">
        <v>70.5</v>
      </c>
      <c r="AV113" s="54"/>
      <c r="AW113" s="54"/>
      <c r="AX113" s="54"/>
      <c r="AY113" s="54"/>
      <c r="AZ113" s="54">
        <v>0</v>
      </c>
      <c r="BA113" s="54"/>
      <c r="BB113" s="54"/>
      <c r="BC113" s="54"/>
      <c r="BD113" s="54"/>
      <c r="BE113" s="54">
        <v>70.5</v>
      </c>
      <c r="BF113" s="54"/>
      <c r="BG113" s="54"/>
      <c r="BH113" s="54"/>
      <c r="BI113" s="54"/>
      <c r="BJ113" s="54">
        <v>0</v>
      </c>
      <c r="BK113" s="54"/>
      <c r="BL113" s="54"/>
      <c r="BM113" s="54"/>
      <c r="BN113" s="54"/>
      <c r="BO113" s="54">
        <v>0</v>
      </c>
      <c r="BP113" s="54"/>
      <c r="BQ113" s="54"/>
      <c r="BR113" s="54"/>
      <c r="BS113" s="54"/>
      <c r="BT113" s="54">
        <v>0</v>
      </c>
      <c r="BU113" s="54"/>
      <c r="BV113" s="54"/>
      <c r="BW113" s="54"/>
      <c r="BX113" s="54"/>
    </row>
    <row r="114" spans="1:79" s="6" customFormat="1" ht="15" customHeight="1" x14ac:dyDescent="0.25">
      <c r="A114" s="106">
        <v>0</v>
      </c>
      <c r="B114" s="107"/>
      <c r="C114" s="107"/>
      <c r="D114" s="93" t="s">
        <v>179</v>
      </c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5"/>
      <c r="Q114" s="109"/>
      <c r="R114" s="109"/>
      <c r="S114" s="109"/>
      <c r="T114" s="109"/>
      <c r="U114" s="109"/>
      <c r="V114" s="97"/>
      <c r="W114" s="98"/>
      <c r="X114" s="98"/>
      <c r="Y114" s="98"/>
      <c r="Z114" s="98"/>
      <c r="AA114" s="98"/>
      <c r="AB114" s="98"/>
      <c r="AC114" s="98"/>
      <c r="AD114" s="98"/>
      <c r="AE114" s="99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</row>
    <row r="115" spans="1:79" s="25" customFormat="1" ht="41" customHeight="1" x14ac:dyDescent="0.25">
      <c r="A115" s="44">
        <v>4</v>
      </c>
      <c r="B115" s="45"/>
      <c r="C115" s="45"/>
      <c r="D115" s="47" t="s">
        <v>260</v>
      </c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1"/>
      <c r="Q115" s="50" t="s">
        <v>177</v>
      </c>
      <c r="R115" s="50"/>
      <c r="S115" s="50"/>
      <c r="T115" s="50"/>
      <c r="U115" s="50"/>
      <c r="V115" s="51" t="s">
        <v>243</v>
      </c>
      <c r="W115" s="52"/>
      <c r="X115" s="52"/>
      <c r="Y115" s="52"/>
      <c r="Z115" s="52"/>
      <c r="AA115" s="52"/>
      <c r="AB115" s="52"/>
      <c r="AC115" s="52"/>
      <c r="AD115" s="52"/>
      <c r="AE115" s="53"/>
      <c r="AF115" s="54">
        <v>645</v>
      </c>
      <c r="AG115" s="54"/>
      <c r="AH115" s="54"/>
      <c r="AI115" s="54"/>
      <c r="AJ115" s="54"/>
      <c r="AK115" s="54">
        <v>0</v>
      </c>
      <c r="AL115" s="54"/>
      <c r="AM115" s="54"/>
      <c r="AN115" s="54"/>
      <c r="AO115" s="54"/>
      <c r="AP115" s="54">
        <v>645</v>
      </c>
      <c r="AQ115" s="54"/>
      <c r="AR115" s="54"/>
      <c r="AS115" s="54"/>
      <c r="AT115" s="54"/>
      <c r="AU115" s="54">
        <v>599</v>
      </c>
      <c r="AV115" s="54"/>
      <c r="AW115" s="54"/>
      <c r="AX115" s="54"/>
      <c r="AY115" s="54"/>
      <c r="AZ115" s="54">
        <v>0</v>
      </c>
      <c r="BA115" s="54"/>
      <c r="BB115" s="54"/>
      <c r="BC115" s="54"/>
      <c r="BD115" s="54"/>
      <c r="BE115" s="54">
        <v>599</v>
      </c>
      <c r="BF115" s="54"/>
      <c r="BG115" s="54"/>
      <c r="BH115" s="54"/>
      <c r="BI115" s="54"/>
      <c r="BJ115" s="54">
        <f>200+174</f>
        <v>374</v>
      </c>
      <c r="BK115" s="54"/>
      <c r="BL115" s="54"/>
      <c r="BM115" s="54"/>
      <c r="BN115" s="54"/>
      <c r="BO115" s="54">
        <v>0</v>
      </c>
      <c r="BP115" s="54"/>
      <c r="BQ115" s="54"/>
      <c r="BR115" s="54"/>
      <c r="BS115" s="54"/>
      <c r="BT115" s="54">
        <f>BJ115</f>
        <v>374</v>
      </c>
      <c r="BU115" s="54"/>
      <c r="BV115" s="54"/>
      <c r="BW115" s="54"/>
      <c r="BX115" s="54"/>
    </row>
    <row r="116" spans="1:79" s="25" customFormat="1" ht="28" customHeight="1" x14ac:dyDescent="0.25">
      <c r="A116" s="44">
        <v>5</v>
      </c>
      <c r="B116" s="45"/>
      <c r="C116" s="45"/>
      <c r="D116" s="47" t="s">
        <v>244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1"/>
      <c r="Q116" s="50" t="s">
        <v>177</v>
      </c>
      <c r="R116" s="50"/>
      <c r="S116" s="50"/>
      <c r="T116" s="50"/>
      <c r="U116" s="50"/>
      <c r="V116" s="51" t="s">
        <v>243</v>
      </c>
      <c r="W116" s="52"/>
      <c r="X116" s="52"/>
      <c r="Y116" s="52"/>
      <c r="Z116" s="52"/>
      <c r="AA116" s="52"/>
      <c r="AB116" s="52"/>
      <c r="AC116" s="52"/>
      <c r="AD116" s="52"/>
      <c r="AE116" s="53"/>
      <c r="AF116" s="54">
        <v>366</v>
      </c>
      <c r="AG116" s="54"/>
      <c r="AH116" s="54"/>
      <c r="AI116" s="54"/>
      <c r="AJ116" s="54"/>
      <c r="AK116" s="54">
        <v>0</v>
      </c>
      <c r="AL116" s="54"/>
      <c r="AM116" s="54"/>
      <c r="AN116" s="54"/>
      <c r="AO116" s="54"/>
      <c r="AP116" s="54">
        <v>366</v>
      </c>
      <c r="AQ116" s="54"/>
      <c r="AR116" s="54"/>
      <c r="AS116" s="54"/>
      <c r="AT116" s="54"/>
      <c r="AU116" s="54">
        <v>324</v>
      </c>
      <c r="AV116" s="54"/>
      <c r="AW116" s="54"/>
      <c r="AX116" s="54"/>
      <c r="AY116" s="54"/>
      <c r="AZ116" s="54">
        <v>0</v>
      </c>
      <c r="BA116" s="54"/>
      <c r="BB116" s="54"/>
      <c r="BC116" s="54"/>
      <c r="BD116" s="54"/>
      <c r="BE116" s="54">
        <v>324</v>
      </c>
      <c r="BF116" s="54"/>
      <c r="BG116" s="54"/>
      <c r="BH116" s="54"/>
      <c r="BI116" s="54"/>
      <c r="BJ116" s="54">
        <f>80+100</f>
        <v>180</v>
      </c>
      <c r="BK116" s="54"/>
      <c r="BL116" s="54"/>
      <c r="BM116" s="54"/>
      <c r="BN116" s="54"/>
      <c r="BO116" s="54">
        <v>0</v>
      </c>
      <c r="BP116" s="54"/>
      <c r="BQ116" s="54"/>
      <c r="BR116" s="54"/>
      <c r="BS116" s="54"/>
      <c r="BT116" s="54">
        <f>BJ116</f>
        <v>180</v>
      </c>
      <c r="BU116" s="54"/>
      <c r="BV116" s="54"/>
      <c r="BW116" s="54"/>
      <c r="BX116" s="54"/>
    </row>
    <row r="117" spans="1:79" s="6" customFormat="1" ht="15" customHeight="1" x14ac:dyDescent="0.25">
      <c r="A117" s="106">
        <v>0</v>
      </c>
      <c r="B117" s="107"/>
      <c r="C117" s="107"/>
      <c r="D117" s="108" t="s">
        <v>180</v>
      </c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5"/>
      <c r="Q117" s="109"/>
      <c r="R117" s="109"/>
      <c r="S117" s="109"/>
      <c r="T117" s="109"/>
      <c r="U117" s="109"/>
      <c r="V117" s="97"/>
      <c r="W117" s="98"/>
      <c r="X117" s="98"/>
      <c r="Y117" s="98"/>
      <c r="Z117" s="98"/>
      <c r="AA117" s="98"/>
      <c r="AB117" s="98"/>
      <c r="AC117" s="98"/>
      <c r="AD117" s="98"/>
      <c r="AE117" s="99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</row>
    <row r="118" spans="1:79" s="25" customFormat="1" ht="44.5" customHeight="1" x14ac:dyDescent="0.25">
      <c r="A118" s="44">
        <v>6</v>
      </c>
      <c r="B118" s="45"/>
      <c r="C118" s="45"/>
      <c r="D118" s="47" t="s">
        <v>245</v>
      </c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1"/>
      <c r="Q118" s="50" t="s">
        <v>255</v>
      </c>
      <c r="R118" s="50"/>
      <c r="S118" s="50"/>
      <c r="T118" s="50"/>
      <c r="U118" s="50"/>
      <c r="V118" s="51" t="s">
        <v>181</v>
      </c>
      <c r="W118" s="52"/>
      <c r="X118" s="52"/>
      <c r="Y118" s="52"/>
      <c r="Z118" s="52"/>
      <c r="AA118" s="52"/>
      <c r="AB118" s="52"/>
      <c r="AC118" s="52"/>
      <c r="AD118" s="52"/>
      <c r="AE118" s="53"/>
      <c r="AF118" s="54">
        <v>10044</v>
      </c>
      <c r="AG118" s="54"/>
      <c r="AH118" s="54"/>
      <c r="AI118" s="54"/>
      <c r="AJ118" s="54"/>
      <c r="AK118" s="54">
        <v>727</v>
      </c>
      <c r="AL118" s="54"/>
      <c r="AM118" s="54"/>
      <c r="AN118" s="54"/>
      <c r="AO118" s="54"/>
      <c r="AP118" s="54">
        <v>10771</v>
      </c>
      <c r="AQ118" s="54"/>
      <c r="AR118" s="54"/>
      <c r="AS118" s="54"/>
      <c r="AT118" s="54"/>
      <c r="AU118" s="54">
        <v>15852</v>
      </c>
      <c r="AV118" s="54"/>
      <c r="AW118" s="54"/>
      <c r="AX118" s="54"/>
      <c r="AY118" s="54"/>
      <c r="AZ118" s="54">
        <v>576</v>
      </c>
      <c r="BA118" s="54"/>
      <c r="BB118" s="54"/>
      <c r="BC118" s="54"/>
      <c r="BD118" s="54"/>
      <c r="BE118" s="54">
        <v>16428</v>
      </c>
      <c r="BF118" s="54"/>
      <c r="BG118" s="54"/>
      <c r="BH118" s="54"/>
      <c r="BI118" s="54"/>
      <c r="BJ118" s="54">
        <f>BJ109/BJ115</f>
        <v>14743.288770053476</v>
      </c>
      <c r="BK118" s="54"/>
      <c r="BL118" s="54"/>
      <c r="BM118" s="54"/>
      <c r="BN118" s="54"/>
      <c r="BO118" s="54">
        <v>0</v>
      </c>
      <c r="BP118" s="54"/>
      <c r="BQ118" s="54"/>
      <c r="BR118" s="54"/>
      <c r="BS118" s="54"/>
      <c r="BT118" s="54">
        <f>BJ118</f>
        <v>14743.288770053476</v>
      </c>
      <c r="BU118" s="54"/>
      <c r="BV118" s="54"/>
      <c r="BW118" s="54"/>
      <c r="BX118" s="54"/>
    </row>
    <row r="119" spans="1:79" s="25" customFormat="1" ht="45.5" customHeight="1" x14ac:dyDescent="0.25">
      <c r="A119" s="44">
        <v>7</v>
      </c>
      <c r="B119" s="45"/>
      <c r="C119" s="45"/>
      <c r="D119" s="47" t="s">
        <v>246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1"/>
      <c r="Q119" s="50" t="s">
        <v>255</v>
      </c>
      <c r="R119" s="50"/>
      <c r="S119" s="50"/>
      <c r="T119" s="50"/>
      <c r="U119" s="50"/>
      <c r="V119" s="51" t="s">
        <v>181</v>
      </c>
      <c r="W119" s="52"/>
      <c r="X119" s="52"/>
      <c r="Y119" s="52"/>
      <c r="Z119" s="52"/>
      <c r="AA119" s="52"/>
      <c r="AB119" s="52"/>
      <c r="AC119" s="52"/>
      <c r="AD119" s="52"/>
      <c r="AE119" s="53"/>
      <c r="AF119" s="54">
        <v>8919</v>
      </c>
      <c r="AG119" s="54"/>
      <c r="AH119" s="54"/>
      <c r="AI119" s="54"/>
      <c r="AJ119" s="54"/>
      <c r="AK119" s="54">
        <v>0</v>
      </c>
      <c r="AL119" s="54"/>
      <c r="AM119" s="54"/>
      <c r="AN119" s="54"/>
      <c r="AO119" s="54"/>
      <c r="AP119" s="54">
        <v>8919</v>
      </c>
      <c r="AQ119" s="54"/>
      <c r="AR119" s="54"/>
      <c r="AS119" s="54"/>
      <c r="AT119" s="54"/>
      <c r="AU119" s="54">
        <v>11528</v>
      </c>
      <c r="AV119" s="54"/>
      <c r="AW119" s="54"/>
      <c r="AX119" s="54"/>
      <c r="AY119" s="54"/>
      <c r="AZ119" s="54">
        <v>0</v>
      </c>
      <c r="BA119" s="54"/>
      <c r="BB119" s="54"/>
      <c r="BC119" s="54"/>
      <c r="BD119" s="54"/>
      <c r="BE119" s="54">
        <v>11528</v>
      </c>
      <c r="BF119" s="54"/>
      <c r="BG119" s="54"/>
      <c r="BH119" s="54"/>
      <c r="BI119" s="54"/>
      <c r="BJ119" s="54">
        <f>4175155/12/26</f>
        <v>13381.907051282051</v>
      </c>
      <c r="BK119" s="54"/>
      <c r="BL119" s="54"/>
      <c r="BM119" s="54"/>
      <c r="BN119" s="54"/>
      <c r="BO119" s="54">
        <v>0</v>
      </c>
      <c r="BP119" s="54"/>
      <c r="BQ119" s="54"/>
      <c r="BR119" s="54"/>
      <c r="BS119" s="54"/>
      <c r="BT119" s="54">
        <f>BJ119</f>
        <v>13381.907051282051</v>
      </c>
      <c r="BU119" s="54"/>
      <c r="BV119" s="54"/>
      <c r="BW119" s="54"/>
      <c r="BX119" s="54"/>
    </row>
    <row r="120" spans="1:79" s="6" customFormat="1" ht="15" customHeight="1" x14ac:dyDescent="0.25">
      <c r="A120" s="106">
        <v>0</v>
      </c>
      <c r="B120" s="107"/>
      <c r="C120" s="107"/>
      <c r="D120" s="108" t="s">
        <v>182</v>
      </c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5"/>
      <c r="Q120" s="109"/>
      <c r="R120" s="109"/>
      <c r="S120" s="109"/>
      <c r="T120" s="109"/>
      <c r="U120" s="109"/>
      <c r="V120" s="97"/>
      <c r="W120" s="98"/>
      <c r="X120" s="98"/>
      <c r="Y120" s="98"/>
      <c r="Z120" s="98"/>
      <c r="AA120" s="98"/>
      <c r="AB120" s="98"/>
      <c r="AC120" s="98"/>
      <c r="AD120" s="98"/>
      <c r="AE120" s="99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</row>
    <row r="121" spans="1:79" s="25" customFormat="1" ht="58.5" customHeight="1" x14ac:dyDescent="0.25">
      <c r="A121" s="44">
        <v>8</v>
      </c>
      <c r="B121" s="45"/>
      <c r="C121" s="45"/>
      <c r="D121" s="47" t="s">
        <v>247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1"/>
      <c r="Q121" s="50" t="s">
        <v>183</v>
      </c>
      <c r="R121" s="50"/>
      <c r="S121" s="50"/>
      <c r="T121" s="50"/>
      <c r="U121" s="50"/>
      <c r="V121" s="51" t="s">
        <v>181</v>
      </c>
      <c r="W121" s="52"/>
      <c r="X121" s="52"/>
      <c r="Y121" s="52"/>
      <c r="Z121" s="52"/>
      <c r="AA121" s="52"/>
      <c r="AB121" s="52"/>
      <c r="AC121" s="52"/>
      <c r="AD121" s="52"/>
      <c r="AE121" s="53"/>
      <c r="AF121" s="54">
        <v>104</v>
      </c>
      <c r="AG121" s="54"/>
      <c r="AH121" s="54"/>
      <c r="AI121" s="54"/>
      <c r="AJ121" s="54"/>
      <c r="AK121" s="54">
        <v>0</v>
      </c>
      <c r="AL121" s="54"/>
      <c r="AM121" s="54"/>
      <c r="AN121" s="54"/>
      <c r="AO121" s="54"/>
      <c r="AP121" s="54">
        <v>104</v>
      </c>
      <c r="AQ121" s="54"/>
      <c r="AR121" s="54"/>
      <c r="AS121" s="54"/>
      <c r="AT121" s="54"/>
      <c r="AU121" s="54">
        <v>105</v>
      </c>
      <c r="AV121" s="54"/>
      <c r="AW121" s="54"/>
      <c r="AX121" s="54"/>
      <c r="AY121" s="54"/>
      <c r="AZ121" s="54">
        <v>0</v>
      </c>
      <c r="BA121" s="54"/>
      <c r="BB121" s="54"/>
      <c r="BC121" s="54"/>
      <c r="BD121" s="54"/>
      <c r="BE121" s="54">
        <v>105</v>
      </c>
      <c r="BF121" s="54"/>
      <c r="BG121" s="54"/>
      <c r="BH121" s="54"/>
      <c r="BI121" s="54"/>
      <c r="BJ121" s="54">
        <f>(103+112)/2</f>
        <v>107.5</v>
      </c>
      <c r="BK121" s="54"/>
      <c r="BL121" s="54"/>
      <c r="BM121" s="54"/>
      <c r="BN121" s="54"/>
      <c r="BO121" s="54">
        <v>0</v>
      </c>
      <c r="BP121" s="54"/>
      <c r="BQ121" s="54"/>
      <c r="BR121" s="54"/>
      <c r="BS121" s="54"/>
      <c r="BT121" s="54">
        <f>BJ121</f>
        <v>107.5</v>
      </c>
      <c r="BU121" s="54"/>
      <c r="BV121" s="54"/>
      <c r="BW121" s="54"/>
      <c r="BX121" s="54"/>
    </row>
    <row r="123" spans="1:79" ht="14.25" customHeight="1" x14ac:dyDescent="0.25">
      <c r="A123" s="77" t="s">
        <v>229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</row>
    <row r="124" spans="1:79" s="27" customFormat="1" ht="23.15" customHeight="1" x14ac:dyDescent="0.25">
      <c r="A124" s="148" t="s">
        <v>6</v>
      </c>
      <c r="B124" s="149"/>
      <c r="C124" s="149"/>
      <c r="D124" s="92" t="s">
        <v>9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 t="s">
        <v>8</v>
      </c>
      <c r="R124" s="92"/>
      <c r="S124" s="92"/>
      <c r="T124" s="92"/>
      <c r="U124" s="92"/>
      <c r="V124" s="92" t="s">
        <v>7</v>
      </c>
      <c r="W124" s="92"/>
      <c r="X124" s="92"/>
      <c r="Y124" s="92"/>
      <c r="Z124" s="92"/>
      <c r="AA124" s="92"/>
      <c r="AB124" s="92"/>
      <c r="AC124" s="92"/>
      <c r="AD124" s="92"/>
      <c r="AE124" s="92"/>
      <c r="AF124" s="51" t="s">
        <v>220</v>
      </c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9"/>
      <c r="AU124" s="51" t="s">
        <v>225</v>
      </c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9"/>
    </row>
    <row r="125" spans="1:79" s="27" customFormat="1" ht="28.5" customHeight="1" x14ac:dyDescent="0.25">
      <c r="A125" s="151"/>
      <c r="B125" s="152"/>
      <c r="C125" s="15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 t="s">
        <v>4</v>
      </c>
      <c r="AG125" s="92"/>
      <c r="AH125" s="92"/>
      <c r="AI125" s="92"/>
      <c r="AJ125" s="92"/>
      <c r="AK125" s="92" t="s">
        <v>3</v>
      </c>
      <c r="AL125" s="92"/>
      <c r="AM125" s="92"/>
      <c r="AN125" s="92"/>
      <c r="AO125" s="92"/>
      <c r="AP125" s="92" t="s">
        <v>123</v>
      </c>
      <c r="AQ125" s="92"/>
      <c r="AR125" s="92"/>
      <c r="AS125" s="92"/>
      <c r="AT125" s="92"/>
      <c r="AU125" s="92" t="s">
        <v>4</v>
      </c>
      <c r="AV125" s="92"/>
      <c r="AW125" s="92"/>
      <c r="AX125" s="92"/>
      <c r="AY125" s="92"/>
      <c r="AZ125" s="92" t="s">
        <v>3</v>
      </c>
      <c r="BA125" s="92"/>
      <c r="BB125" s="92"/>
      <c r="BC125" s="92"/>
      <c r="BD125" s="92"/>
      <c r="BE125" s="92" t="s">
        <v>90</v>
      </c>
      <c r="BF125" s="92"/>
      <c r="BG125" s="92"/>
      <c r="BH125" s="92"/>
      <c r="BI125" s="92"/>
    </row>
    <row r="126" spans="1:79" s="28" customFormat="1" ht="15" customHeight="1" x14ac:dyDescent="0.25">
      <c r="A126" s="65">
        <v>1</v>
      </c>
      <c r="B126" s="66"/>
      <c r="C126" s="66"/>
      <c r="D126" s="50">
        <v>2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>
        <v>3</v>
      </c>
      <c r="R126" s="50"/>
      <c r="S126" s="50"/>
      <c r="T126" s="50"/>
      <c r="U126" s="50"/>
      <c r="V126" s="50">
        <v>4</v>
      </c>
      <c r="W126" s="50"/>
      <c r="X126" s="50"/>
      <c r="Y126" s="50"/>
      <c r="Z126" s="50"/>
      <c r="AA126" s="50"/>
      <c r="AB126" s="50"/>
      <c r="AC126" s="50"/>
      <c r="AD126" s="50"/>
      <c r="AE126" s="50"/>
      <c r="AF126" s="50">
        <v>5</v>
      </c>
      <c r="AG126" s="50"/>
      <c r="AH126" s="50"/>
      <c r="AI126" s="50"/>
      <c r="AJ126" s="50"/>
      <c r="AK126" s="50">
        <v>6</v>
      </c>
      <c r="AL126" s="50"/>
      <c r="AM126" s="50"/>
      <c r="AN126" s="50"/>
      <c r="AO126" s="50"/>
      <c r="AP126" s="50">
        <v>7</v>
      </c>
      <c r="AQ126" s="50"/>
      <c r="AR126" s="50"/>
      <c r="AS126" s="50"/>
      <c r="AT126" s="50"/>
      <c r="AU126" s="50">
        <v>8</v>
      </c>
      <c r="AV126" s="50"/>
      <c r="AW126" s="50"/>
      <c r="AX126" s="50"/>
      <c r="AY126" s="50"/>
      <c r="AZ126" s="50">
        <v>9</v>
      </c>
      <c r="BA126" s="50"/>
      <c r="BB126" s="50"/>
      <c r="BC126" s="50"/>
      <c r="BD126" s="50"/>
      <c r="BE126" s="50">
        <v>10</v>
      </c>
      <c r="BF126" s="50"/>
      <c r="BG126" s="50"/>
      <c r="BH126" s="50"/>
      <c r="BI126" s="50"/>
    </row>
    <row r="127" spans="1:79" ht="15.75" hidden="1" customHeight="1" x14ac:dyDescent="0.25">
      <c r="A127" s="104" t="s">
        <v>154</v>
      </c>
      <c r="B127" s="105"/>
      <c r="C127" s="105"/>
      <c r="D127" s="76" t="s">
        <v>57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 t="s">
        <v>70</v>
      </c>
      <c r="R127" s="76"/>
      <c r="S127" s="76"/>
      <c r="T127" s="76"/>
      <c r="U127" s="76"/>
      <c r="V127" s="76" t="s">
        <v>71</v>
      </c>
      <c r="W127" s="76"/>
      <c r="X127" s="76"/>
      <c r="Y127" s="76"/>
      <c r="Z127" s="76"/>
      <c r="AA127" s="76"/>
      <c r="AB127" s="76"/>
      <c r="AC127" s="76"/>
      <c r="AD127" s="76"/>
      <c r="AE127" s="76"/>
      <c r="AF127" s="31" t="s">
        <v>107</v>
      </c>
      <c r="AG127" s="31"/>
      <c r="AH127" s="31"/>
      <c r="AI127" s="31"/>
      <c r="AJ127" s="31"/>
      <c r="AK127" s="91" t="s">
        <v>108</v>
      </c>
      <c r="AL127" s="91"/>
      <c r="AM127" s="91"/>
      <c r="AN127" s="91"/>
      <c r="AO127" s="91"/>
      <c r="AP127" s="103" t="s">
        <v>175</v>
      </c>
      <c r="AQ127" s="103"/>
      <c r="AR127" s="103"/>
      <c r="AS127" s="103"/>
      <c r="AT127" s="103"/>
      <c r="AU127" s="31" t="s">
        <v>109</v>
      </c>
      <c r="AV127" s="31"/>
      <c r="AW127" s="31"/>
      <c r="AX127" s="31"/>
      <c r="AY127" s="31"/>
      <c r="AZ127" s="91" t="s">
        <v>110</v>
      </c>
      <c r="BA127" s="91"/>
      <c r="BB127" s="91"/>
      <c r="BC127" s="91"/>
      <c r="BD127" s="91"/>
      <c r="BE127" s="103" t="s">
        <v>175</v>
      </c>
      <c r="BF127" s="103"/>
      <c r="BG127" s="103"/>
      <c r="BH127" s="103"/>
      <c r="BI127" s="103"/>
      <c r="CA127" t="s">
        <v>39</v>
      </c>
    </row>
    <row r="128" spans="1:79" s="6" customFormat="1" ht="14" x14ac:dyDescent="0.25">
      <c r="A128" s="81">
        <v>0</v>
      </c>
      <c r="B128" s="82"/>
      <c r="C128" s="82"/>
      <c r="D128" s="110" t="s">
        <v>174</v>
      </c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CA128" s="6" t="s">
        <v>40</v>
      </c>
    </row>
    <row r="129" spans="1:70" s="25" customFormat="1" ht="42.5" customHeight="1" x14ac:dyDescent="0.25">
      <c r="A129" s="56">
        <v>0</v>
      </c>
      <c r="B129" s="57"/>
      <c r="C129" s="57"/>
      <c r="D129" s="47" t="s">
        <v>253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1"/>
      <c r="Q129" s="92" t="s">
        <v>176</v>
      </c>
      <c r="R129" s="92"/>
      <c r="S129" s="92"/>
      <c r="T129" s="92"/>
      <c r="U129" s="92"/>
      <c r="V129" s="51" t="s">
        <v>237</v>
      </c>
      <c r="W129" s="52"/>
      <c r="X129" s="52"/>
      <c r="Y129" s="52"/>
      <c r="Z129" s="52"/>
      <c r="AA129" s="52"/>
      <c r="AB129" s="52"/>
      <c r="AC129" s="52"/>
      <c r="AD129" s="52"/>
      <c r="AE129" s="53"/>
      <c r="AF129" s="54">
        <v>2</v>
      </c>
      <c r="AG129" s="54"/>
      <c r="AH129" s="54"/>
      <c r="AI129" s="54"/>
      <c r="AJ129" s="54"/>
      <c r="AK129" s="54">
        <v>0</v>
      </c>
      <c r="AL129" s="54"/>
      <c r="AM129" s="54"/>
      <c r="AN129" s="54"/>
      <c r="AO129" s="54"/>
      <c r="AP129" s="54">
        <v>2</v>
      </c>
      <c r="AQ129" s="54"/>
      <c r="AR129" s="54"/>
      <c r="AS129" s="54"/>
      <c r="AT129" s="54"/>
      <c r="AU129" s="54">
        <v>2</v>
      </c>
      <c r="AV129" s="54"/>
      <c r="AW129" s="54"/>
      <c r="AX129" s="54"/>
      <c r="AY129" s="54"/>
      <c r="AZ129" s="54">
        <v>0</v>
      </c>
      <c r="BA129" s="54"/>
      <c r="BB129" s="54"/>
      <c r="BC129" s="54"/>
      <c r="BD129" s="54"/>
      <c r="BE129" s="54">
        <v>2</v>
      </c>
      <c r="BF129" s="54"/>
      <c r="BG129" s="54"/>
      <c r="BH129" s="54"/>
      <c r="BI129" s="54"/>
    </row>
    <row r="130" spans="1:70" s="25" customFormat="1" ht="14" hidden="1" customHeight="1" x14ac:dyDescent="0.25">
      <c r="A130" s="56">
        <v>0</v>
      </c>
      <c r="B130" s="57"/>
      <c r="C130" s="57"/>
      <c r="D130" s="100" t="s">
        <v>239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92" t="s">
        <v>177</v>
      </c>
      <c r="R130" s="92"/>
      <c r="S130" s="92"/>
      <c r="T130" s="92"/>
      <c r="U130" s="92"/>
      <c r="V130" s="51" t="s">
        <v>240</v>
      </c>
      <c r="W130" s="52"/>
      <c r="X130" s="52"/>
      <c r="Y130" s="52"/>
      <c r="Z130" s="52"/>
      <c r="AA130" s="52"/>
      <c r="AB130" s="52"/>
      <c r="AC130" s="52"/>
      <c r="AD130" s="52"/>
      <c r="AE130" s="53"/>
      <c r="AF130" s="54">
        <v>0</v>
      </c>
      <c r="AG130" s="54"/>
      <c r="AH130" s="54"/>
      <c r="AI130" s="54"/>
      <c r="AJ130" s="54"/>
      <c r="AK130" s="54">
        <v>0</v>
      </c>
      <c r="AL130" s="54"/>
      <c r="AM130" s="54"/>
      <c r="AN130" s="54"/>
      <c r="AO130" s="54"/>
      <c r="AP130" s="54">
        <v>0</v>
      </c>
      <c r="AQ130" s="54"/>
      <c r="AR130" s="54"/>
      <c r="AS130" s="54"/>
      <c r="AT130" s="54"/>
      <c r="AU130" s="54">
        <v>0</v>
      </c>
      <c r="AV130" s="54"/>
      <c r="AW130" s="54"/>
      <c r="AX130" s="54"/>
      <c r="AY130" s="54"/>
      <c r="AZ130" s="54">
        <v>0</v>
      </c>
      <c r="BA130" s="54"/>
      <c r="BB130" s="54"/>
      <c r="BC130" s="54"/>
      <c r="BD130" s="54"/>
      <c r="BE130" s="54">
        <v>0</v>
      </c>
      <c r="BF130" s="54"/>
      <c r="BG130" s="54"/>
      <c r="BH130" s="54"/>
      <c r="BI130" s="54"/>
    </row>
    <row r="131" spans="1:70" s="25" customFormat="1" ht="49" customHeight="1" x14ac:dyDescent="0.25">
      <c r="A131" s="56">
        <v>0</v>
      </c>
      <c r="B131" s="57"/>
      <c r="C131" s="57"/>
      <c r="D131" s="47" t="s">
        <v>256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1"/>
      <c r="Q131" s="92" t="s">
        <v>254</v>
      </c>
      <c r="R131" s="92"/>
      <c r="S131" s="92"/>
      <c r="T131" s="92"/>
      <c r="U131" s="92"/>
      <c r="V131" s="51" t="s">
        <v>238</v>
      </c>
      <c r="W131" s="52"/>
      <c r="X131" s="52"/>
      <c r="Y131" s="52"/>
      <c r="Z131" s="52"/>
      <c r="AA131" s="52"/>
      <c r="AB131" s="52"/>
      <c r="AC131" s="52"/>
      <c r="AD131" s="52"/>
      <c r="AE131" s="53"/>
      <c r="AF131" s="54">
        <v>5755676</v>
      </c>
      <c r="AG131" s="54"/>
      <c r="AH131" s="54"/>
      <c r="AI131" s="54"/>
      <c r="AJ131" s="54"/>
      <c r="AK131" s="54">
        <v>0</v>
      </c>
      <c r="AL131" s="54"/>
      <c r="AM131" s="54"/>
      <c r="AN131" s="54"/>
      <c r="AO131" s="54"/>
      <c r="AP131" s="54">
        <v>5755676</v>
      </c>
      <c r="AQ131" s="54"/>
      <c r="AR131" s="54"/>
      <c r="AS131" s="54"/>
      <c r="AT131" s="54"/>
      <c r="AU131" s="54">
        <v>6101018</v>
      </c>
      <c r="AV131" s="54"/>
      <c r="AW131" s="54"/>
      <c r="AX131" s="54"/>
      <c r="AY131" s="54"/>
      <c r="AZ131" s="54">
        <v>0</v>
      </c>
      <c r="BA131" s="54"/>
      <c r="BB131" s="54"/>
      <c r="BC131" s="54"/>
      <c r="BD131" s="54"/>
      <c r="BE131" s="54">
        <v>6101018</v>
      </c>
      <c r="BF131" s="54"/>
      <c r="BG131" s="54"/>
      <c r="BH131" s="54"/>
      <c r="BI131" s="54"/>
    </row>
    <row r="132" spans="1:70" s="25" customFormat="1" ht="56" customHeight="1" x14ac:dyDescent="0.25">
      <c r="A132" s="56">
        <v>0</v>
      </c>
      <c r="B132" s="57"/>
      <c r="C132" s="57"/>
      <c r="D132" s="47" t="s">
        <v>257</v>
      </c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1"/>
      <c r="Q132" s="92" t="s">
        <v>176</v>
      </c>
      <c r="R132" s="92"/>
      <c r="S132" s="92"/>
      <c r="T132" s="92"/>
      <c r="U132" s="92"/>
      <c r="V132" s="51" t="s">
        <v>178</v>
      </c>
      <c r="W132" s="52"/>
      <c r="X132" s="52"/>
      <c r="Y132" s="52"/>
      <c r="Z132" s="52"/>
      <c r="AA132" s="52"/>
      <c r="AB132" s="52"/>
      <c r="AC132" s="52"/>
      <c r="AD132" s="52"/>
      <c r="AE132" s="53"/>
      <c r="AF132" s="54">
        <f>21+22</f>
        <v>43</v>
      </c>
      <c r="AG132" s="54"/>
      <c r="AH132" s="54"/>
      <c r="AI132" s="54"/>
      <c r="AJ132" s="54"/>
      <c r="AK132" s="54">
        <v>0</v>
      </c>
      <c r="AL132" s="54"/>
      <c r="AM132" s="54"/>
      <c r="AN132" s="54"/>
      <c r="AO132" s="54"/>
      <c r="AP132" s="54">
        <f>AF132</f>
        <v>43</v>
      </c>
      <c r="AQ132" s="54"/>
      <c r="AR132" s="54"/>
      <c r="AS132" s="54"/>
      <c r="AT132" s="54"/>
      <c r="AU132" s="54">
        <f>21+22</f>
        <v>43</v>
      </c>
      <c r="AV132" s="54"/>
      <c r="AW132" s="54"/>
      <c r="AX132" s="54"/>
      <c r="AY132" s="54"/>
      <c r="AZ132" s="54">
        <v>0</v>
      </c>
      <c r="BA132" s="54"/>
      <c r="BB132" s="54"/>
      <c r="BC132" s="54"/>
      <c r="BD132" s="54"/>
      <c r="BE132" s="54">
        <f>AU132</f>
        <v>43</v>
      </c>
      <c r="BF132" s="54"/>
      <c r="BG132" s="54"/>
      <c r="BH132" s="54"/>
      <c r="BI132" s="54"/>
    </row>
    <row r="133" spans="1:70" s="25" customFormat="1" ht="14.5" customHeight="1" x14ac:dyDescent="0.25">
      <c r="A133" s="56"/>
      <c r="B133" s="57"/>
      <c r="C133" s="58"/>
      <c r="D133" s="47" t="s">
        <v>261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9"/>
      <c r="Q133" s="51" t="s">
        <v>177</v>
      </c>
      <c r="R133" s="68"/>
      <c r="S133" s="68"/>
      <c r="T133" s="68"/>
      <c r="U133" s="69"/>
      <c r="V133" s="51"/>
      <c r="W133" s="68"/>
      <c r="X133" s="68"/>
      <c r="Y133" s="68"/>
      <c r="Z133" s="68"/>
      <c r="AA133" s="68"/>
      <c r="AB133" s="68"/>
      <c r="AC133" s="68"/>
      <c r="AD133" s="68"/>
      <c r="AE133" s="69"/>
      <c r="AF133" s="41">
        <v>16</v>
      </c>
      <c r="AG133" s="42"/>
      <c r="AH133" s="42"/>
      <c r="AI133" s="42"/>
      <c r="AJ133" s="43"/>
      <c r="AK133" s="41">
        <v>0</v>
      </c>
      <c r="AL133" s="42"/>
      <c r="AM133" s="42"/>
      <c r="AN133" s="42"/>
      <c r="AO133" s="43"/>
      <c r="AP133" s="41">
        <f>AF133</f>
        <v>16</v>
      </c>
      <c r="AQ133" s="42"/>
      <c r="AR133" s="42"/>
      <c r="AS133" s="42"/>
      <c r="AT133" s="43"/>
      <c r="AU133" s="41">
        <v>16</v>
      </c>
      <c r="AV133" s="42"/>
      <c r="AW133" s="42"/>
      <c r="AX133" s="42"/>
      <c r="AY133" s="43"/>
      <c r="AZ133" s="41">
        <v>0</v>
      </c>
      <c r="BA133" s="42"/>
      <c r="BB133" s="42"/>
      <c r="BC133" s="42"/>
      <c r="BD133" s="43"/>
      <c r="BE133" s="41">
        <v>16</v>
      </c>
      <c r="BF133" s="42"/>
      <c r="BG133" s="42"/>
      <c r="BH133" s="42"/>
      <c r="BI133" s="43"/>
    </row>
    <row r="134" spans="1:70" s="6" customFormat="1" ht="13" x14ac:dyDescent="0.25">
      <c r="A134" s="81">
        <v>0</v>
      </c>
      <c r="B134" s="82"/>
      <c r="C134" s="82"/>
      <c r="D134" s="93" t="s">
        <v>179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Q134" s="96"/>
      <c r="R134" s="96"/>
      <c r="S134" s="96"/>
      <c r="T134" s="96"/>
      <c r="U134" s="96"/>
      <c r="V134" s="97"/>
      <c r="W134" s="98"/>
      <c r="X134" s="98"/>
      <c r="Y134" s="98"/>
      <c r="Z134" s="98"/>
      <c r="AA134" s="98"/>
      <c r="AB134" s="98"/>
      <c r="AC134" s="98"/>
      <c r="AD134" s="98"/>
      <c r="AE134" s="99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</row>
    <row r="135" spans="1:70" s="25" customFormat="1" ht="39" customHeight="1" x14ac:dyDescent="0.25">
      <c r="A135" s="56">
        <v>0</v>
      </c>
      <c r="B135" s="57"/>
      <c r="C135" s="57"/>
      <c r="D135" s="47" t="s">
        <v>260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1"/>
      <c r="Q135" s="92" t="s">
        <v>177</v>
      </c>
      <c r="R135" s="92"/>
      <c r="S135" s="92"/>
      <c r="T135" s="92"/>
      <c r="U135" s="92"/>
      <c r="V135" s="51" t="s">
        <v>243</v>
      </c>
      <c r="W135" s="52"/>
      <c r="X135" s="52"/>
      <c r="Y135" s="52"/>
      <c r="Z135" s="52"/>
      <c r="AA135" s="52"/>
      <c r="AB135" s="52"/>
      <c r="AC135" s="52"/>
      <c r="AD135" s="52"/>
      <c r="AE135" s="53"/>
      <c r="AF135" s="54">
        <f>200+174</f>
        <v>374</v>
      </c>
      <c r="AG135" s="54"/>
      <c r="AH135" s="54"/>
      <c r="AI135" s="54"/>
      <c r="AJ135" s="54"/>
      <c r="AK135" s="54">
        <v>0</v>
      </c>
      <c r="AL135" s="54"/>
      <c r="AM135" s="54"/>
      <c r="AN135" s="54"/>
      <c r="AO135" s="54"/>
      <c r="AP135" s="54">
        <f>AF135</f>
        <v>374</v>
      </c>
      <c r="AQ135" s="54"/>
      <c r="AR135" s="54"/>
      <c r="AS135" s="54"/>
      <c r="AT135" s="54"/>
      <c r="AU135" s="54">
        <f>200+174</f>
        <v>374</v>
      </c>
      <c r="AV135" s="54"/>
      <c r="AW135" s="54"/>
      <c r="AX135" s="54"/>
      <c r="AY135" s="54"/>
      <c r="AZ135" s="54">
        <v>0</v>
      </c>
      <c r="BA135" s="54"/>
      <c r="BB135" s="54"/>
      <c r="BC135" s="54"/>
      <c r="BD135" s="54"/>
      <c r="BE135" s="54">
        <f>AU135</f>
        <v>374</v>
      </c>
      <c r="BF135" s="54"/>
      <c r="BG135" s="54"/>
      <c r="BH135" s="54"/>
      <c r="BI135" s="54"/>
    </row>
    <row r="136" spans="1:70" s="25" customFormat="1" ht="28" customHeight="1" x14ac:dyDescent="0.25">
      <c r="A136" s="56">
        <v>0</v>
      </c>
      <c r="B136" s="57"/>
      <c r="C136" s="57"/>
      <c r="D136" s="47" t="s">
        <v>244</v>
      </c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1"/>
      <c r="Q136" s="92" t="s">
        <v>177</v>
      </c>
      <c r="R136" s="92"/>
      <c r="S136" s="92"/>
      <c r="T136" s="92"/>
      <c r="U136" s="92"/>
      <c r="V136" s="51" t="s">
        <v>243</v>
      </c>
      <c r="W136" s="52"/>
      <c r="X136" s="52"/>
      <c r="Y136" s="52"/>
      <c r="Z136" s="52"/>
      <c r="AA136" s="52"/>
      <c r="AB136" s="52"/>
      <c r="AC136" s="52"/>
      <c r="AD136" s="52"/>
      <c r="AE136" s="53"/>
      <c r="AF136" s="54">
        <f>140+100</f>
        <v>240</v>
      </c>
      <c r="AG136" s="54"/>
      <c r="AH136" s="54"/>
      <c r="AI136" s="54"/>
      <c r="AJ136" s="54"/>
      <c r="AK136" s="54">
        <v>0</v>
      </c>
      <c r="AL136" s="54"/>
      <c r="AM136" s="54"/>
      <c r="AN136" s="54"/>
      <c r="AO136" s="54"/>
      <c r="AP136" s="54">
        <f>AF136</f>
        <v>240</v>
      </c>
      <c r="AQ136" s="54"/>
      <c r="AR136" s="54"/>
      <c r="AS136" s="54"/>
      <c r="AT136" s="54"/>
      <c r="AU136" s="54">
        <f>150+100</f>
        <v>250</v>
      </c>
      <c r="AV136" s="54"/>
      <c r="AW136" s="54"/>
      <c r="AX136" s="54"/>
      <c r="AY136" s="54"/>
      <c r="AZ136" s="54">
        <v>0</v>
      </c>
      <c r="BA136" s="54"/>
      <c r="BB136" s="54"/>
      <c r="BC136" s="54"/>
      <c r="BD136" s="54"/>
      <c r="BE136" s="54">
        <f>AU136</f>
        <v>250</v>
      </c>
      <c r="BF136" s="54"/>
      <c r="BG136" s="54"/>
      <c r="BH136" s="54"/>
      <c r="BI136" s="54"/>
    </row>
    <row r="137" spans="1:70" s="6" customFormat="1" ht="13" x14ac:dyDescent="0.25">
      <c r="A137" s="81">
        <v>0</v>
      </c>
      <c r="B137" s="82"/>
      <c r="C137" s="82"/>
      <c r="D137" s="93" t="s">
        <v>180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5"/>
      <c r="Q137" s="96"/>
      <c r="R137" s="96"/>
      <c r="S137" s="96"/>
      <c r="T137" s="96"/>
      <c r="U137" s="96"/>
      <c r="V137" s="97"/>
      <c r="W137" s="98"/>
      <c r="X137" s="98"/>
      <c r="Y137" s="98"/>
      <c r="Z137" s="98"/>
      <c r="AA137" s="98"/>
      <c r="AB137" s="98"/>
      <c r="AC137" s="98"/>
      <c r="AD137" s="98"/>
      <c r="AE137" s="99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</row>
    <row r="138" spans="1:70" s="25" customFormat="1" ht="43.5" customHeight="1" x14ac:dyDescent="0.25">
      <c r="A138" s="56">
        <v>0</v>
      </c>
      <c r="B138" s="57"/>
      <c r="C138" s="57"/>
      <c r="D138" s="47" t="s">
        <v>245</v>
      </c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1"/>
      <c r="Q138" s="92" t="s">
        <v>255</v>
      </c>
      <c r="R138" s="92"/>
      <c r="S138" s="92"/>
      <c r="T138" s="92"/>
      <c r="U138" s="92"/>
      <c r="V138" s="51" t="s">
        <v>181</v>
      </c>
      <c r="W138" s="52"/>
      <c r="X138" s="52"/>
      <c r="Y138" s="52"/>
      <c r="Z138" s="52"/>
      <c r="AA138" s="52"/>
      <c r="AB138" s="52"/>
      <c r="AC138" s="52"/>
      <c r="AD138" s="52"/>
      <c r="AE138" s="53"/>
      <c r="AF138" s="54">
        <f>AF131/AF135</f>
        <v>15389.508021390375</v>
      </c>
      <c r="AG138" s="54"/>
      <c r="AH138" s="54"/>
      <c r="AI138" s="54"/>
      <c r="AJ138" s="54"/>
      <c r="AK138" s="54">
        <v>0</v>
      </c>
      <c r="AL138" s="54"/>
      <c r="AM138" s="54"/>
      <c r="AN138" s="54"/>
      <c r="AO138" s="54"/>
      <c r="AP138" s="54">
        <f>AF138</f>
        <v>15389.508021390375</v>
      </c>
      <c r="AQ138" s="54"/>
      <c r="AR138" s="54"/>
      <c r="AS138" s="54"/>
      <c r="AT138" s="54"/>
      <c r="AU138" s="54">
        <f>AU131/AU135</f>
        <v>16312.882352941177</v>
      </c>
      <c r="AV138" s="54"/>
      <c r="AW138" s="54"/>
      <c r="AX138" s="54"/>
      <c r="AY138" s="54"/>
      <c r="AZ138" s="54">
        <v>0</v>
      </c>
      <c r="BA138" s="54"/>
      <c r="BB138" s="54"/>
      <c r="BC138" s="54"/>
      <c r="BD138" s="54"/>
      <c r="BE138" s="54">
        <f>AU138</f>
        <v>16312.882352941177</v>
      </c>
      <c r="BF138" s="54"/>
      <c r="BG138" s="54"/>
      <c r="BH138" s="54"/>
      <c r="BI138" s="54"/>
    </row>
    <row r="139" spans="1:70" s="25" customFormat="1" ht="48.5" customHeight="1" x14ac:dyDescent="0.25">
      <c r="A139" s="56">
        <v>0</v>
      </c>
      <c r="B139" s="57"/>
      <c r="C139" s="57"/>
      <c r="D139" s="47" t="s">
        <v>246</v>
      </c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1"/>
      <c r="Q139" s="92" t="s">
        <v>255</v>
      </c>
      <c r="R139" s="92"/>
      <c r="S139" s="92"/>
      <c r="T139" s="92"/>
      <c r="U139" s="92"/>
      <c r="V139" s="51" t="s">
        <v>181</v>
      </c>
      <c r="W139" s="52"/>
      <c r="X139" s="52"/>
      <c r="Y139" s="52"/>
      <c r="Z139" s="52"/>
      <c r="AA139" s="52"/>
      <c r="AB139" s="52"/>
      <c r="AC139" s="52"/>
      <c r="AD139" s="52"/>
      <c r="AE139" s="53"/>
      <c r="AF139" s="54">
        <f>(11010+17117)/2</f>
        <v>14063.5</v>
      </c>
      <c r="AG139" s="54"/>
      <c r="AH139" s="54"/>
      <c r="AI139" s="54"/>
      <c r="AJ139" s="54"/>
      <c r="AK139" s="54">
        <v>0</v>
      </c>
      <c r="AL139" s="54"/>
      <c r="AM139" s="54"/>
      <c r="AN139" s="54"/>
      <c r="AO139" s="54"/>
      <c r="AP139" s="54">
        <f>AF139</f>
        <v>14063.5</v>
      </c>
      <c r="AQ139" s="54"/>
      <c r="AR139" s="54"/>
      <c r="AS139" s="54"/>
      <c r="AT139" s="54"/>
      <c r="AU139" s="54">
        <f>(11769+18144)/2</f>
        <v>14956.5</v>
      </c>
      <c r="AV139" s="54"/>
      <c r="AW139" s="54"/>
      <c r="AX139" s="54"/>
      <c r="AY139" s="54"/>
      <c r="AZ139" s="54">
        <v>0</v>
      </c>
      <c r="BA139" s="54"/>
      <c r="BB139" s="54"/>
      <c r="BC139" s="54"/>
      <c r="BD139" s="54"/>
      <c r="BE139" s="54">
        <f>AU139</f>
        <v>14956.5</v>
      </c>
      <c r="BF139" s="54"/>
      <c r="BG139" s="54"/>
      <c r="BH139" s="54"/>
      <c r="BI139" s="54"/>
    </row>
    <row r="140" spans="1:70" s="6" customFormat="1" ht="13" x14ac:dyDescent="0.25">
      <c r="A140" s="81">
        <v>0</v>
      </c>
      <c r="B140" s="82"/>
      <c r="C140" s="82"/>
      <c r="D140" s="93" t="s">
        <v>182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5"/>
      <c r="Q140" s="96"/>
      <c r="R140" s="96"/>
      <c r="S140" s="96"/>
      <c r="T140" s="96"/>
      <c r="U140" s="96"/>
      <c r="V140" s="97"/>
      <c r="W140" s="98"/>
      <c r="X140" s="98"/>
      <c r="Y140" s="98"/>
      <c r="Z140" s="98"/>
      <c r="AA140" s="98"/>
      <c r="AB140" s="98"/>
      <c r="AC140" s="98"/>
      <c r="AD140" s="98"/>
      <c r="AE140" s="99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</row>
    <row r="141" spans="1:70" s="25" customFormat="1" ht="64" customHeight="1" x14ac:dyDescent="0.25">
      <c r="A141" s="56">
        <v>0</v>
      </c>
      <c r="B141" s="57"/>
      <c r="C141" s="57"/>
      <c r="D141" s="47" t="s">
        <v>247</v>
      </c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1"/>
      <c r="Q141" s="92" t="s">
        <v>183</v>
      </c>
      <c r="R141" s="92"/>
      <c r="S141" s="92"/>
      <c r="T141" s="92"/>
      <c r="U141" s="92"/>
      <c r="V141" s="51" t="s">
        <v>181</v>
      </c>
      <c r="W141" s="52"/>
      <c r="X141" s="52"/>
      <c r="Y141" s="52"/>
      <c r="Z141" s="52"/>
      <c r="AA141" s="52"/>
      <c r="AB141" s="52"/>
      <c r="AC141" s="52"/>
      <c r="AD141" s="52"/>
      <c r="AE141" s="53"/>
      <c r="AF141" s="54">
        <f>(103+112)/2</f>
        <v>107.5</v>
      </c>
      <c r="AG141" s="54"/>
      <c r="AH141" s="54"/>
      <c r="AI141" s="54"/>
      <c r="AJ141" s="54"/>
      <c r="AK141" s="54">
        <v>0</v>
      </c>
      <c r="AL141" s="54"/>
      <c r="AM141" s="54"/>
      <c r="AN141" s="54"/>
      <c r="AO141" s="54"/>
      <c r="AP141" s="54">
        <f>AF141</f>
        <v>107.5</v>
      </c>
      <c r="AQ141" s="54"/>
      <c r="AR141" s="54"/>
      <c r="AS141" s="54"/>
      <c r="AT141" s="54"/>
      <c r="AU141" s="54">
        <f>(103+112)/2</f>
        <v>107.5</v>
      </c>
      <c r="AV141" s="54"/>
      <c r="AW141" s="54"/>
      <c r="AX141" s="54"/>
      <c r="AY141" s="54"/>
      <c r="AZ141" s="54">
        <v>0</v>
      </c>
      <c r="BA141" s="54"/>
      <c r="BB141" s="54"/>
      <c r="BC141" s="54"/>
      <c r="BD141" s="54"/>
      <c r="BE141" s="54">
        <v>108</v>
      </c>
      <c r="BF141" s="54"/>
      <c r="BG141" s="54"/>
      <c r="BH141" s="54"/>
      <c r="BI141" s="54"/>
    </row>
    <row r="143" spans="1:70" ht="14.25" customHeight="1" x14ac:dyDescent="0.25">
      <c r="A143" s="77" t="s">
        <v>124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</row>
    <row r="144" spans="1:70" ht="15" customHeight="1" x14ac:dyDescent="0.25">
      <c r="A144" s="78" t="s">
        <v>198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</row>
    <row r="145" spans="1:79" ht="13" customHeight="1" x14ac:dyDescent="0.25">
      <c r="A145" s="121" t="s">
        <v>19</v>
      </c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3"/>
      <c r="U145" s="76" t="s">
        <v>199</v>
      </c>
      <c r="V145" s="76"/>
      <c r="W145" s="76"/>
      <c r="X145" s="76"/>
      <c r="Y145" s="76"/>
      <c r="Z145" s="76"/>
      <c r="AA145" s="76"/>
      <c r="AB145" s="76"/>
      <c r="AC145" s="76"/>
      <c r="AD145" s="76"/>
      <c r="AE145" s="76" t="s">
        <v>202</v>
      </c>
      <c r="AF145" s="76"/>
      <c r="AG145" s="76"/>
      <c r="AH145" s="76"/>
      <c r="AI145" s="76"/>
      <c r="AJ145" s="76"/>
      <c r="AK145" s="76"/>
      <c r="AL145" s="76"/>
      <c r="AM145" s="76"/>
      <c r="AN145" s="76"/>
      <c r="AO145" s="76" t="s">
        <v>209</v>
      </c>
      <c r="AP145" s="76"/>
      <c r="AQ145" s="76"/>
      <c r="AR145" s="76"/>
      <c r="AS145" s="76"/>
      <c r="AT145" s="76"/>
      <c r="AU145" s="76"/>
      <c r="AV145" s="76"/>
      <c r="AW145" s="76"/>
      <c r="AX145" s="76"/>
      <c r="AY145" s="76" t="s">
        <v>220</v>
      </c>
      <c r="AZ145" s="76"/>
      <c r="BA145" s="76"/>
      <c r="BB145" s="76"/>
      <c r="BC145" s="76"/>
      <c r="BD145" s="76"/>
      <c r="BE145" s="76"/>
      <c r="BF145" s="76"/>
      <c r="BG145" s="76"/>
      <c r="BH145" s="76"/>
      <c r="BI145" s="76" t="s">
        <v>225</v>
      </c>
      <c r="BJ145" s="76"/>
      <c r="BK145" s="76"/>
      <c r="BL145" s="76"/>
      <c r="BM145" s="76"/>
      <c r="BN145" s="76"/>
      <c r="BO145" s="76"/>
      <c r="BP145" s="76"/>
      <c r="BQ145" s="76"/>
      <c r="BR145" s="76"/>
    </row>
    <row r="146" spans="1:79" ht="30" customHeight="1" x14ac:dyDescent="0.2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6"/>
      <c r="U146" s="76" t="s">
        <v>4</v>
      </c>
      <c r="V146" s="76"/>
      <c r="W146" s="76"/>
      <c r="X146" s="76"/>
      <c r="Y146" s="76"/>
      <c r="Z146" s="76" t="s">
        <v>3</v>
      </c>
      <c r="AA146" s="76"/>
      <c r="AB146" s="76"/>
      <c r="AC146" s="76"/>
      <c r="AD146" s="76"/>
      <c r="AE146" s="76" t="s">
        <v>4</v>
      </c>
      <c r="AF146" s="76"/>
      <c r="AG146" s="76"/>
      <c r="AH146" s="76"/>
      <c r="AI146" s="76"/>
      <c r="AJ146" s="76" t="s">
        <v>3</v>
      </c>
      <c r="AK146" s="76"/>
      <c r="AL146" s="76"/>
      <c r="AM146" s="76"/>
      <c r="AN146" s="76"/>
      <c r="AO146" s="76" t="s">
        <v>4</v>
      </c>
      <c r="AP146" s="76"/>
      <c r="AQ146" s="76"/>
      <c r="AR146" s="76"/>
      <c r="AS146" s="76"/>
      <c r="AT146" s="76" t="s">
        <v>3</v>
      </c>
      <c r="AU146" s="76"/>
      <c r="AV146" s="76"/>
      <c r="AW146" s="76"/>
      <c r="AX146" s="76"/>
      <c r="AY146" s="76" t="s">
        <v>4</v>
      </c>
      <c r="AZ146" s="76"/>
      <c r="BA146" s="76"/>
      <c r="BB146" s="76"/>
      <c r="BC146" s="76"/>
      <c r="BD146" s="76" t="s">
        <v>3</v>
      </c>
      <c r="BE146" s="76"/>
      <c r="BF146" s="76"/>
      <c r="BG146" s="76"/>
      <c r="BH146" s="76"/>
      <c r="BI146" s="76" t="s">
        <v>4</v>
      </c>
      <c r="BJ146" s="76"/>
      <c r="BK146" s="76"/>
      <c r="BL146" s="76"/>
      <c r="BM146" s="76"/>
      <c r="BN146" s="76" t="s">
        <v>3</v>
      </c>
      <c r="BO146" s="76"/>
      <c r="BP146" s="76"/>
      <c r="BQ146" s="76"/>
      <c r="BR146" s="76"/>
    </row>
    <row r="147" spans="1:79" s="28" customFormat="1" ht="15" customHeight="1" x14ac:dyDescent="0.25">
      <c r="A147" s="65">
        <v>1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7"/>
      <c r="U147" s="50">
        <v>2</v>
      </c>
      <c r="V147" s="50"/>
      <c r="W147" s="50"/>
      <c r="X147" s="50"/>
      <c r="Y147" s="50"/>
      <c r="Z147" s="50">
        <v>3</v>
      </c>
      <c r="AA147" s="50"/>
      <c r="AB147" s="50"/>
      <c r="AC147" s="50"/>
      <c r="AD147" s="50"/>
      <c r="AE147" s="50">
        <v>4</v>
      </c>
      <c r="AF147" s="50"/>
      <c r="AG147" s="50"/>
      <c r="AH147" s="50"/>
      <c r="AI147" s="50"/>
      <c r="AJ147" s="50">
        <v>5</v>
      </c>
      <c r="AK147" s="50"/>
      <c r="AL147" s="50"/>
      <c r="AM147" s="50"/>
      <c r="AN147" s="50"/>
      <c r="AO147" s="50">
        <v>6</v>
      </c>
      <c r="AP147" s="50"/>
      <c r="AQ147" s="50"/>
      <c r="AR147" s="50"/>
      <c r="AS147" s="50"/>
      <c r="AT147" s="50">
        <v>7</v>
      </c>
      <c r="AU147" s="50"/>
      <c r="AV147" s="50"/>
      <c r="AW147" s="50"/>
      <c r="AX147" s="50"/>
      <c r="AY147" s="50">
        <v>8</v>
      </c>
      <c r="AZ147" s="50"/>
      <c r="BA147" s="50"/>
      <c r="BB147" s="50"/>
      <c r="BC147" s="50"/>
      <c r="BD147" s="50">
        <v>9</v>
      </c>
      <c r="BE147" s="50"/>
      <c r="BF147" s="50"/>
      <c r="BG147" s="50"/>
      <c r="BH147" s="50"/>
      <c r="BI147" s="50">
        <v>10</v>
      </c>
      <c r="BJ147" s="50"/>
      <c r="BK147" s="50"/>
      <c r="BL147" s="50"/>
      <c r="BM147" s="50"/>
      <c r="BN147" s="50">
        <v>11</v>
      </c>
      <c r="BO147" s="50"/>
      <c r="BP147" s="50"/>
      <c r="BQ147" s="50"/>
      <c r="BR147" s="50"/>
    </row>
    <row r="148" spans="1:79" s="1" customFormat="1" ht="15.75" hidden="1" customHeight="1" x14ac:dyDescent="0.25">
      <c r="A148" s="104" t="s">
        <v>57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62"/>
      <c r="U148" s="31" t="s">
        <v>65</v>
      </c>
      <c r="V148" s="31"/>
      <c r="W148" s="31"/>
      <c r="X148" s="31"/>
      <c r="Y148" s="31"/>
      <c r="Z148" s="91" t="s">
        <v>66</v>
      </c>
      <c r="AA148" s="91"/>
      <c r="AB148" s="91"/>
      <c r="AC148" s="91"/>
      <c r="AD148" s="91"/>
      <c r="AE148" s="31" t="s">
        <v>67</v>
      </c>
      <c r="AF148" s="31"/>
      <c r="AG148" s="31"/>
      <c r="AH148" s="31"/>
      <c r="AI148" s="31"/>
      <c r="AJ148" s="91" t="s">
        <v>68</v>
      </c>
      <c r="AK148" s="91"/>
      <c r="AL148" s="91"/>
      <c r="AM148" s="91"/>
      <c r="AN148" s="91"/>
      <c r="AO148" s="31" t="s">
        <v>58</v>
      </c>
      <c r="AP148" s="31"/>
      <c r="AQ148" s="31"/>
      <c r="AR148" s="31"/>
      <c r="AS148" s="31"/>
      <c r="AT148" s="91" t="s">
        <v>59</v>
      </c>
      <c r="AU148" s="91"/>
      <c r="AV148" s="91"/>
      <c r="AW148" s="91"/>
      <c r="AX148" s="91"/>
      <c r="AY148" s="31" t="s">
        <v>60</v>
      </c>
      <c r="AZ148" s="31"/>
      <c r="BA148" s="31"/>
      <c r="BB148" s="31"/>
      <c r="BC148" s="31"/>
      <c r="BD148" s="91" t="s">
        <v>61</v>
      </c>
      <c r="BE148" s="91"/>
      <c r="BF148" s="91"/>
      <c r="BG148" s="91"/>
      <c r="BH148" s="91"/>
      <c r="BI148" s="31" t="s">
        <v>62</v>
      </c>
      <c r="BJ148" s="31"/>
      <c r="BK148" s="31"/>
      <c r="BL148" s="31"/>
      <c r="BM148" s="31"/>
      <c r="BN148" s="91" t="s">
        <v>63</v>
      </c>
      <c r="BO148" s="91"/>
      <c r="BP148" s="91"/>
      <c r="BQ148" s="91"/>
      <c r="BR148" s="91"/>
      <c r="CA148" t="s">
        <v>41</v>
      </c>
    </row>
    <row r="149" spans="1:79" s="6" customFormat="1" ht="12.75" customHeight="1" x14ac:dyDescent="0.25">
      <c r="A149" s="59" t="s">
        <v>262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1"/>
      <c r="U149" s="86">
        <f>1149009+1552856</f>
        <v>2701865</v>
      </c>
      <c r="V149" s="86"/>
      <c r="W149" s="86"/>
      <c r="X149" s="86"/>
      <c r="Y149" s="86"/>
      <c r="Z149" s="86">
        <v>0</v>
      </c>
      <c r="AA149" s="86"/>
      <c r="AB149" s="86"/>
      <c r="AC149" s="86"/>
      <c r="AD149" s="86"/>
      <c r="AE149" s="86">
        <f>1222366+2185946</f>
        <v>3408312</v>
      </c>
      <c r="AF149" s="86"/>
      <c r="AG149" s="86"/>
      <c r="AH149" s="86"/>
      <c r="AI149" s="86"/>
      <c r="AJ149" s="86">
        <v>0</v>
      </c>
      <c r="AK149" s="86"/>
      <c r="AL149" s="86"/>
      <c r="AM149" s="86"/>
      <c r="AN149" s="86"/>
      <c r="AO149" s="86">
        <f>1510606+2250665</f>
        <v>3761271</v>
      </c>
      <c r="AP149" s="86"/>
      <c r="AQ149" s="86"/>
      <c r="AR149" s="86"/>
      <c r="AS149" s="86"/>
      <c r="AT149" s="86">
        <v>0</v>
      </c>
      <c r="AU149" s="86"/>
      <c r="AV149" s="86"/>
      <c r="AW149" s="86"/>
      <c r="AX149" s="86"/>
      <c r="AY149" s="86">
        <f>1545664+2541051</f>
        <v>4086715</v>
      </c>
      <c r="AZ149" s="86"/>
      <c r="BA149" s="86"/>
      <c r="BB149" s="86"/>
      <c r="BC149" s="86"/>
      <c r="BD149" s="86">
        <v>0</v>
      </c>
      <c r="BE149" s="86"/>
      <c r="BF149" s="86"/>
      <c r="BG149" s="86"/>
      <c r="BH149" s="86"/>
      <c r="BI149" s="86">
        <f>1651934+2690756</f>
        <v>4342690</v>
      </c>
      <c r="BJ149" s="86"/>
      <c r="BK149" s="86"/>
      <c r="BL149" s="86"/>
      <c r="BM149" s="86"/>
      <c r="BN149" s="86">
        <v>0</v>
      </c>
      <c r="BO149" s="86"/>
      <c r="BP149" s="86"/>
      <c r="BQ149" s="86"/>
      <c r="BR149" s="86"/>
      <c r="CA149" s="6" t="s">
        <v>42</v>
      </c>
    </row>
    <row r="150" spans="1:79" s="25" customFormat="1" ht="13" customHeight="1" x14ac:dyDescent="0.25">
      <c r="A150" s="59" t="s">
        <v>268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1"/>
      <c r="U150" s="86">
        <f>39535+102257</f>
        <v>141792</v>
      </c>
      <c r="V150" s="86"/>
      <c r="W150" s="86"/>
      <c r="X150" s="86"/>
      <c r="Y150" s="86"/>
      <c r="Z150" s="86">
        <v>0</v>
      </c>
      <c r="AA150" s="86"/>
      <c r="AB150" s="86"/>
      <c r="AC150" s="86"/>
      <c r="AD150" s="86"/>
      <c r="AE150" s="86">
        <f>167300+126423</f>
        <v>293723</v>
      </c>
      <c r="AF150" s="86"/>
      <c r="AG150" s="86"/>
      <c r="AH150" s="86"/>
      <c r="AI150" s="86"/>
      <c r="AJ150" s="86">
        <v>0</v>
      </c>
      <c r="AK150" s="86"/>
      <c r="AL150" s="86"/>
      <c r="AM150" s="86"/>
      <c r="AN150" s="86"/>
      <c r="AO150" s="86">
        <f>108369+305515</f>
        <v>413884</v>
      </c>
      <c r="AP150" s="86"/>
      <c r="AQ150" s="86"/>
      <c r="AR150" s="86"/>
      <c r="AS150" s="86"/>
      <c r="AT150" s="86">
        <v>0</v>
      </c>
      <c r="AU150" s="86"/>
      <c r="AV150" s="86"/>
      <c r="AW150" s="86"/>
      <c r="AX150" s="86"/>
      <c r="AY150" s="86">
        <f>171888+334620</f>
        <v>506508</v>
      </c>
      <c r="AZ150" s="86"/>
      <c r="BA150" s="86"/>
      <c r="BB150" s="86"/>
      <c r="BC150" s="86"/>
      <c r="BD150" s="86">
        <v>0</v>
      </c>
      <c r="BE150" s="86"/>
      <c r="BF150" s="86"/>
      <c r="BG150" s="86"/>
      <c r="BH150" s="86"/>
      <c r="BI150" s="86">
        <f>184008+357456</f>
        <v>541464</v>
      </c>
      <c r="BJ150" s="86"/>
      <c r="BK150" s="86"/>
      <c r="BL150" s="86"/>
      <c r="BM150" s="86"/>
      <c r="BN150" s="86">
        <v>0</v>
      </c>
      <c r="BO150" s="86"/>
      <c r="BP150" s="86"/>
      <c r="BQ150" s="86"/>
      <c r="BR150" s="86"/>
    </row>
    <row r="151" spans="1:79" s="25" customFormat="1" ht="12.75" customHeight="1" x14ac:dyDescent="0.25">
      <c r="A151" s="59" t="s">
        <v>263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1"/>
      <c r="U151" s="86">
        <v>8170</v>
      </c>
      <c r="V151" s="86"/>
      <c r="W151" s="86"/>
      <c r="X151" s="86"/>
      <c r="Y151" s="86"/>
      <c r="Z151" s="86">
        <v>0</v>
      </c>
      <c r="AA151" s="86"/>
      <c r="AB151" s="86"/>
      <c r="AC151" s="86"/>
      <c r="AD151" s="86"/>
      <c r="AE151" s="86">
        <v>52094</v>
      </c>
      <c r="AF151" s="86"/>
      <c r="AG151" s="86"/>
      <c r="AH151" s="86"/>
      <c r="AI151" s="86"/>
      <c r="AJ151" s="86">
        <v>0</v>
      </c>
      <c r="AK151" s="86"/>
      <c r="AL151" s="86"/>
      <c r="AM151" s="86"/>
      <c r="AN151" s="86"/>
      <c r="AO151" s="86">
        <v>0</v>
      </c>
      <c r="AP151" s="86"/>
      <c r="AQ151" s="86"/>
      <c r="AR151" s="86"/>
      <c r="AS151" s="86"/>
      <c r="AT151" s="86">
        <v>0</v>
      </c>
      <c r="AU151" s="86"/>
      <c r="AV151" s="86"/>
      <c r="AW151" s="86"/>
      <c r="AX151" s="86"/>
      <c r="AY151" s="86">
        <v>0</v>
      </c>
      <c r="AZ151" s="86"/>
      <c r="BA151" s="86"/>
      <c r="BB151" s="86"/>
      <c r="BC151" s="86"/>
      <c r="BD151" s="86">
        <v>0</v>
      </c>
      <c r="BE151" s="86"/>
      <c r="BF151" s="86"/>
      <c r="BG151" s="86"/>
      <c r="BH151" s="86"/>
      <c r="BI151" s="86">
        <v>0</v>
      </c>
      <c r="BJ151" s="86"/>
      <c r="BK151" s="86"/>
      <c r="BL151" s="86"/>
      <c r="BM151" s="86"/>
      <c r="BN151" s="86">
        <v>0</v>
      </c>
      <c r="BO151" s="86"/>
      <c r="BP151" s="86"/>
      <c r="BQ151" s="86"/>
      <c r="BR151" s="86"/>
    </row>
    <row r="152" spans="1:79" s="6" customFormat="1" ht="12.75" customHeight="1" x14ac:dyDescent="0.25">
      <c r="A152" s="59" t="s">
        <v>184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1"/>
      <c r="U152" s="86">
        <v>73016</v>
      </c>
      <c r="V152" s="86"/>
      <c r="W152" s="86"/>
      <c r="X152" s="86"/>
      <c r="Y152" s="86"/>
      <c r="Z152" s="86">
        <v>0</v>
      </c>
      <c r="AA152" s="86"/>
      <c r="AB152" s="86"/>
      <c r="AC152" s="86"/>
      <c r="AD152" s="86"/>
      <c r="AE152" s="86">
        <f>51758+83701</f>
        <v>135459</v>
      </c>
      <c r="AF152" s="86"/>
      <c r="AG152" s="86"/>
      <c r="AH152" s="86"/>
      <c r="AI152" s="86"/>
      <c r="AJ152" s="86">
        <v>0</v>
      </c>
      <c r="AK152" s="86"/>
      <c r="AL152" s="86"/>
      <c r="AM152" s="86"/>
      <c r="AN152" s="86"/>
      <c r="AO152" s="86">
        <v>0</v>
      </c>
      <c r="AP152" s="86"/>
      <c r="AQ152" s="86"/>
      <c r="AR152" s="86"/>
      <c r="AS152" s="86"/>
      <c r="AT152" s="86">
        <v>0</v>
      </c>
      <c r="AU152" s="86"/>
      <c r="AV152" s="86"/>
      <c r="AW152" s="86"/>
      <c r="AX152" s="86"/>
      <c r="AY152" s="86">
        <v>0</v>
      </c>
      <c r="AZ152" s="86"/>
      <c r="BA152" s="86"/>
      <c r="BB152" s="86"/>
      <c r="BC152" s="86"/>
      <c r="BD152" s="86">
        <v>0</v>
      </c>
      <c r="BE152" s="86"/>
      <c r="BF152" s="86"/>
      <c r="BG152" s="86"/>
      <c r="BH152" s="86"/>
      <c r="BI152" s="86">
        <v>0</v>
      </c>
      <c r="BJ152" s="86"/>
      <c r="BK152" s="86"/>
      <c r="BL152" s="86"/>
      <c r="BM152" s="86"/>
      <c r="BN152" s="86">
        <v>0</v>
      </c>
      <c r="BO152" s="86"/>
      <c r="BP152" s="86"/>
      <c r="BQ152" s="86"/>
      <c r="BR152" s="86"/>
    </row>
    <row r="153" spans="1:79" s="25" customFormat="1" ht="13" hidden="1" customHeight="1" x14ac:dyDescent="0.25">
      <c r="A153" s="59" t="s">
        <v>185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1"/>
      <c r="U153" s="86"/>
      <c r="V153" s="86"/>
      <c r="W153" s="86"/>
      <c r="X153" s="86"/>
      <c r="Y153" s="86"/>
      <c r="Z153" s="86">
        <v>0</v>
      </c>
      <c r="AA153" s="86"/>
      <c r="AB153" s="86"/>
      <c r="AC153" s="86"/>
      <c r="AD153" s="86"/>
      <c r="AE153" s="86"/>
      <c r="AF153" s="86"/>
      <c r="AG153" s="86"/>
      <c r="AH153" s="86"/>
      <c r="AI153" s="86"/>
      <c r="AJ153" s="86">
        <v>0</v>
      </c>
      <c r="AK153" s="86"/>
      <c r="AL153" s="86"/>
      <c r="AM153" s="86"/>
      <c r="AN153" s="86"/>
      <c r="AO153" s="86">
        <v>0</v>
      </c>
      <c r="AP153" s="86"/>
      <c r="AQ153" s="86"/>
      <c r="AR153" s="86"/>
      <c r="AS153" s="86"/>
      <c r="AT153" s="86">
        <v>0</v>
      </c>
      <c r="AU153" s="86"/>
      <c r="AV153" s="86"/>
      <c r="AW153" s="86"/>
      <c r="AX153" s="86"/>
      <c r="AY153" s="86">
        <v>0</v>
      </c>
      <c r="AZ153" s="86"/>
      <c r="BA153" s="86"/>
      <c r="BB153" s="86"/>
      <c r="BC153" s="86"/>
      <c r="BD153" s="86">
        <v>0</v>
      </c>
      <c r="BE153" s="86"/>
      <c r="BF153" s="86"/>
      <c r="BG153" s="86"/>
      <c r="BH153" s="86"/>
      <c r="BI153" s="86">
        <v>0</v>
      </c>
      <c r="BJ153" s="86"/>
      <c r="BK153" s="86"/>
      <c r="BL153" s="86"/>
      <c r="BM153" s="86"/>
      <c r="BN153" s="86">
        <v>0</v>
      </c>
      <c r="BO153" s="86"/>
      <c r="BP153" s="86"/>
      <c r="BQ153" s="86"/>
      <c r="BR153" s="86"/>
    </row>
    <row r="154" spans="1:79" s="6" customFormat="1" ht="12.75" customHeight="1" x14ac:dyDescent="0.25">
      <c r="A154" s="83" t="s">
        <v>147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5"/>
      <c r="U154" s="87">
        <f>U149+U150+U151+U152</f>
        <v>2924843</v>
      </c>
      <c r="V154" s="87"/>
      <c r="W154" s="87"/>
      <c r="X154" s="87"/>
      <c r="Y154" s="87"/>
      <c r="Z154" s="87">
        <f t="shared" ref="Z154" si="0">Z149+Z150+Z151+Z152</f>
        <v>0</v>
      </c>
      <c r="AA154" s="87"/>
      <c r="AB154" s="87"/>
      <c r="AC154" s="87"/>
      <c r="AD154" s="87"/>
      <c r="AE154" s="87">
        <f t="shared" ref="AE154" si="1">AE149+AE150+AE151+AE152</f>
        <v>3889588</v>
      </c>
      <c r="AF154" s="87"/>
      <c r="AG154" s="87"/>
      <c r="AH154" s="87"/>
      <c r="AI154" s="87"/>
      <c r="AJ154" s="87">
        <f t="shared" ref="AJ154" si="2">AJ149+AJ150+AJ151+AJ152</f>
        <v>0</v>
      </c>
      <c r="AK154" s="87"/>
      <c r="AL154" s="87"/>
      <c r="AM154" s="87"/>
      <c r="AN154" s="87"/>
      <c r="AO154" s="87">
        <f t="shared" ref="AO154" si="3">AO149+AO150+AO151+AO152</f>
        <v>4175155</v>
      </c>
      <c r="AP154" s="87"/>
      <c r="AQ154" s="87"/>
      <c r="AR154" s="87"/>
      <c r="AS154" s="87"/>
      <c r="AT154" s="87">
        <f t="shared" ref="AT154" si="4">AT149+AT150+AT151+AT152</f>
        <v>0</v>
      </c>
      <c r="AU154" s="87"/>
      <c r="AV154" s="87"/>
      <c r="AW154" s="87"/>
      <c r="AX154" s="87"/>
      <c r="AY154" s="87">
        <f t="shared" ref="AY154" si="5">AY149+AY150+AY151+AY152</f>
        <v>4593223</v>
      </c>
      <c r="AZ154" s="87"/>
      <c r="BA154" s="87"/>
      <c r="BB154" s="87"/>
      <c r="BC154" s="87"/>
      <c r="BD154" s="87">
        <f t="shared" ref="BD154" si="6">BD149+BD150+BD151+BD152</f>
        <v>0</v>
      </c>
      <c r="BE154" s="87"/>
      <c r="BF154" s="87"/>
      <c r="BG154" s="87"/>
      <c r="BH154" s="87"/>
      <c r="BI154" s="87">
        <f t="shared" ref="BI154" si="7">BI149+BI150+BI151+BI152</f>
        <v>4884154</v>
      </c>
      <c r="BJ154" s="87"/>
      <c r="BK154" s="87"/>
      <c r="BL154" s="87"/>
      <c r="BM154" s="87"/>
      <c r="BN154" s="87">
        <f t="shared" ref="BN154" si="8">BN149+BN150+BN151+BN152</f>
        <v>0</v>
      </c>
      <c r="BO154" s="87"/>
      <c r="BP154" s="87"/>
      <c r="BQ154" s="87"/>
      <c r="BR154" s="87"/>
    </row>
    <row r="155" spans="1:79" s="25" customFormat="1" ht="26" customHeight="1" x14ac:dyDescent="0.25">
      <c r="A155" s="88" t="s">
        <v>186</v>
      </c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90"/>
      <c r="U155" s="86" t="s">
        <v>173</v>
      </c>
      <c r="V155" s="86"/>
      <c r="W155" s="86"/>
      <c r="X155" s="86"/>
      <c r="Y155" s="86"/>
      <c r="Z155" s="86"/>
      <c r="AA155" s="86"/>
      <c r="AB155" s="86"/>
      <c r="AC155" s="86"/>
      <c r="AD155" s="86"/>
      <c r="AE155" s="86" t="s">
        <v>173</v>
      </c>
      <c r="AF155" s="86"/>
      <c r="AG155" s="86"/>
      <c r="AH155" s="86"/>
      <c r="AI155" s="86"/>
      <c r="AJ155" s="86"/>
      <c r="AK155" s="86"/>
      <c r="AL155" s="86"/>
      <c r="AM155" s="86"/>
      <c r="AN155" s="86"/>
      <c r="AO155" s="86" t="s">
        <v>173</v>
      </c>
      <c r="AP155" s="86"/>
      <c r="AQ155" s="86"/>
      <c r="AR155" s="86"/>
      <c r="AS155" s="86"/>
      <c r="AT155" s="86"/>
      <c r="AU155" s="86"/>
      <c r="AV155" s="86"/>
      <c r="AW155" s="86"/>
      <c r="AX155" s="86"/>
      <c r="AY155" s="86" t="s">
        <v>173</v>
      </c>
      <c r="AZ155" s="86"/>
      <c r="BA155" s="86"/>
      <c r="BB155" s="86"/>
      <c r="BC155" s="86"/>
      <c r="BD155" s="86"/>
      <c r="BE155" s="86"/>
      <c r="BF155" s="86"/>
      <c r="BG155" s="86"/>
      <c r="BH155" s="86"/>
      <c r="BI155" s="86" t="s">
        <v>173</v>
      </c>
      <c r="BJ155" s="86"/>
      <c r="BK155" s="86"/>
      <c r="BL155" s="86"/>
      <c r="BM155" s="86"/>
      <c r="BN155" s="86"/>
      <c r="BO155" s="86"/>
      <c r="BP155" s="86"/>
      <c r="BQ155" s="86"/>
      <c r="BR155" s="86"/>
    </row>
    <row r="157" spans="1:79" hidden="1" x14ac:dyDescent="0.25"/>
    <row r="158" spans="1:79" ht="14.25" customHeight="1" x14ac:dyDescent="0.25">
      <c r="A158" s="77" t="s">
        <v>125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</row>
    <row r="159" spans="1:79" s="27" customFormat="1" ht="15" customHeight="1" x14ac:dyDescent="0.25">
      <c r="A159" s="148" t="s">
        <v>6</v>
      </c>
      <c r="B159" s="149"/>
      <c r="C159" s="149"/>
      <c r="D159" s="148" t="s">
        <v>10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50"/>
      <c r="W159" s="92" t="s">
        <v>199</v>
      </c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 t="s">
        <v>203</v>
      </c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 t="s">
        <v>214</v>
      </c>
      <c r="AV159" s="92"/>
      <c r="AW159" s="92"/>
      <c r="AX159" s="92"/>
      <c r="AY159" s="92"/>
      <c r="AZ159" s="92"/>
      <c r="BA159" s="92" t="s">
        <v>221</v>
      </c>
      <c r="BB159" s="92"/>
      <c r="BC159" s="92"/>
      <c r="BD159" s="92"/>
      <c r="BE159" s="92"/>
      <c r="BF159" s="92"/>
      <c r="BG159" s="92" t="s">
        <v>230</v>
      </c>
      <c r="BH159" s="92"/>
      <c r="BI159" s="92"/>
      <c r="BJ159" s="92"/>
      <c r="BK159" s="92"/>
      <c r="BL159" s="92"/>
    </row>
    <row r="160" spans="1:79" s="27" customFormat="1" ht="15" customHeight="1" x14ac:dyDescent="0.25">
      <c r="A160" s="163"/>
      <c r="B160" s="164"/>
      <c r="C160" s="164"/>
      <c r="D160" s="163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5"/>
      <c r="W160" s="92" t="s">
        <v>4</v>
      </c>
      <c r="X160" s="92"/>
      <c r="Y160" s="92"/>
      <c r="Z160" s="92"/>
      <c r="AA160" s="92"/>
      <c r="AB160" s="92"/>
      <c r="AC160" s="92" t="s">
        <v>3</v>
      </c>
      <c r="AD160" s="92"/>
      <c r="AE160" s="92"/>
      <c r="AF160" s="92"/>
      <c r="AG160" s="92"/>
      <c r="AH160" s="92"/>
      <c r="AI160" s="92" t="s">
        <v>4</v>
      </c>
      <c r="AJ160" s="92"/>
      <c r="AK160" s="92"/>
      <c r="AL160" s="92"/>
      <c r="AM160" s="92"/>
      <c r="AN160" s="92"/>
      <c r="AO160" s="92" t="s">
        <v>3</v>
      </c>
      <c r="AP160" s="92"/>
      <c r="AQ160" s="92"/>
      <c r="AR160" s="92"/>
      <c r="AS160" s="92"/>
      <c r="AT160" s="92"/>
      <c r="AU160" s="92" t="s">
        <v>4</v>
      </c>
      <c r="AV160" s="92"/>
      <c r="AW160" s="92"/>
      <c r="AX160" s="92" t="s">
        <v>3</v>
      </c>
      <c r="AY160" s="92"/>
      <c r="AZ160" s="92"/>
      <c r="BA160" s="92" t="s">
        <v>4</v>
      </c>
      <c r="BB160" s="92"/>
      <c r="BC160" s="92"/>
      <c r="BD160" s="92" t="s">
        <v>3</v>
      </c>
      <c r="BE160" s="92"/>
      <c r="BF160" s="92"/>
      <c r="BG160" s="92" t="s">
        <v>4</v>
      </c>
      <c r="BH160" s="92"/>
      <c r="BI160" s="92"/>
      <c r="BJ160" s="92" t="s">
        <v>3</v>
      </c>
      <c r="BK160" s="92"/>
      <c r="BL160" s="92"/>
    </row>
    <row r="161" spans="1:79" s="27" customFormat="1" ht="57" customHeight="1" x14ac:dyDescent="0.25">
      <c r="A161" s="151"/>
      <c r="B161" s="152"/>
      <c r="C161" s="152"/>
      <c r="D161" s="151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3"/>
      <c r="W161" s="92" t="s">
        <v>12</v>
      </c>
      <c r="X161" s="92"/>
      <c r="Y161" s="92"/>
      <c r="Z161" s="92" t="s">
        <v>11</v>
      </c>
      <c r="AA161" s="92"/>
      <c r="AB161" s="92"/>
      <c r="AC161" s="92" t="s">
        <v>12</v>
      </c>
      <c r="AD161" s="92"/>
      <c r="AE161" s="92"/>
      <c r="AF161" s="92" t="s">
        <v>11</v>
      </c>
      <c r="AG161" s="92"/>
      <c r="AH161" s="92"/>
      <c r="AI161" s="92" t="s">
        <v>12</v>
      </c>
      <c r="AJ161" s="92"/>
      <c r="AK161" s="92"/>
      <c r="AL161" s="92" t="s">
        <v>11</v>
      </c>
      <c r="AM161" s="92"/>
      <c r="AN161" s="92"/>
      <c r="AO161" s="92" t="s">
        <v>12</v>
      </c>
      <c r="AP161" s="92"/>
      <c r="AQ161" s="92"/>
      <c r="AR161" s="92" t="s">
        <v>11</v>
      </c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</row>
    <row r="162" spans="1:79" s="27" customFormat="1" ht="15" customHeight="1" x14ac:dyDescent="0.25">
      <c r="A162" s="51">
        <v>1</v>
      </c>
      <c r="B162" s="68"/>
      <c r="C162" s="68"/>
      <c r="D162" s="51">
        <v>2</v>
      </c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9"/>
      <c r="W162" s="92">
        <v>3</v>
      </c>
      <c r="X162" s="92"/>
      <c r="Y162" s="92"/>
      <c r="Z162" s="92">
        <v>4</v>
      </c>
      <c r="AA162" s="92"/>
      <c r="AB162" s="92"/>
      <c r="AC162" s="92">
        <v>5</v>
      </c>
      <c r="AD162" s="92"/>
      <c r="AE162" s="92"/>
      <c r="AF162" s="92">
        <v>6</v>
      </c>
      <c r="AG162" s="92"/>
      <c r="AH162" s="92"/>
      <c r="AI162" s="92">
        <v>7</v>
      </c>
      <c r="AJ162" s="92"/>
      <c r="AK162" s="92"/>
      <c r="AL162" s="92">
        <v>8</v>
      </c>
      <c r="AM162" s="92"/>
      <c r="AN162" s="92"/>
      <c r="AO162" s="92">
        <v>9</v>
      </c>
      <c r="AP162" s="92"/>
      <c r="AQ162" s="92"/>
      <c r="AR162" s="92">
        <v>10</v>
      </c>
      <c r="AS162" s="92"/>
      <c r="AT162" s="92"/>
      <c r="AU162" s="92">
        <v>11</v>
      </c>
      <c r="AV162" s="92"/>
      <c r="AW162" s="92"/>
      <c r="AX162" s="92">
        <v>12</v>
      </c>
      <c r="AY162" s="92"/>
      <c r="AZ162" s="92"/>
      <c r="BA162" s="92">
        <v>13</v>
      </c>
      <c r="BB162" s="92"/>
      <c r="BC162" s="92"/>
      <c r="BD162" s="92">
        <v>14</v>
      </c>
      <c r="BE162" s="92"/>
      <c r="BF162" s="92"/>
      <c r="BG162" s="92">
        <v>15</v>
      </c>
      <c r="BH162" s="92"/>
      <c r="BI162" s="92"/>
      <c r="BJ162" s="92">
        <v>16</v>
      </c>
      <c r="BK162" s="92"/>
      <c r="BL162" s="92"/>
    </row>
    <row r="163" spans="1:79" s="1" customFormat="1" ht="12.75" hidden="1" customHeight="1" x14ac:dyDescent="0.25">
      <c r="A163" s="104" t="s">
        <v>69</v>
      </c>
      <c r="B163" s="105"/>
      <c r="C163" s="105"/>
      <c r="D163" s="104" t="s">
        <v>57</v>
      </c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62"/>
      <c r="W163" s="31" t="s">
        <v>72</v>
      </c>
      <c r="X163" s="31"/>
      <c r="Y163" s="31"/>
      <c r="Z163" s="31" t="s">
        <v>73</v>
      </c>
      <c r="AA163" s="31"/>
      <c r="AB163" s="31"/>
      <c r="AC163" s="91" t="s">
        <v>74</v>
      </c>
      <c r="AD163" s="91"/>
      <c r="AE163" s="91"/>
      <c r="AF163" s="91" t="s">
        <v>75</v>
      </c>
      <c r="AG163" s="91"/>
      <c r="AH163" s="91"/>
      <c r="AI163" s="31" t="s">
        <v>76</v>
      </c>
      <c r="AJ163" s="31"/>
      <c r="AK163" s="31"/>
      <c r="AL163" s="31" t="s">
        <v>77</v>
      </c>
      <c r="AM163" s="31"/>
      <c r="AN163" s="31"/>
      <c r="AO163" s="91" t="s">
        <v>104</v>
      </c>
      <c r="AP163" s="91"/>
      <c r="AQ163" s="91"/>
      <c r="AR163" s="91" t="s">
        <v>78</v>
      </c>
      <c r="AS163" s="91"/>
      <c r="AT163" s="91"/>
      <c r="AU163" s="31" t="s">
        <v>105</v>
      </c>
      <c r="AV163" s="31"/>
      <c r="AW163" s="31"/>
      <c r="AX163" s="91" t="s">
        <v>106</v>
      </c>
      <c r="AY163" s="91"/>
      <c r="AZ163" s="91"/>
      <c r="BA163" s="31" t="s">
        <v>107</v>
      </c>
      <c r="BB163" s="31"/>
      <c r="BC163" s="31"/>
      <c r="BD163" s="91" t="s">
        <v>108</v>
      </c>
      <c r="BE163" s="91"/>
      <c r="BF163" s="91"/>
      <c r="BG163" s="31" t="s">
        <v>109</v>
      </c>
      <c r="BH163" s="31"/>
      <c r="BI163" s="31"/>
      <c r="BJ163" s="91" t="s">
        <v>110</v>
      </c>
      <c r="BK163" s="91"/>
      <c r="BL163" s="91"/>
      <c r="CA163" s="1" t="s">
        <v>103</v>
      </c>
    </row>
    <row r="164" spans="1:79" s="25" customFormat="1" ht="12.75" customHeight="1" x14ac:dyDescent="0.25">
      <c r="A164" s="56">
        <v>1</v>
      </c>
      <c r="B164" s="57"/>
      <c r="C164" s="57"/>
      <c r="D164" s="59" t="s">
        <v>264</v>
      </c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1"/>
      <c r="W164" s="79">
        <f>13+17</f>
        <v>30</v>
      </c>
      <c r="X164" s="79"/>
      <c r="Y164" s="79"/>
      <c r="Z164" s="79">
        <f>8+13.75</f>
        <v>21.75</v>
      </c>
      <c r="AA164" s="79"/>
      <c r="AB164" s="79"/>
      <c r="AC164" s="79">
        <v>0</v>
      </c>
      <c r="AD164" s="79"/>
      <c r="AE164" s="79"/>
      <c r="AF164" s="79">
        <v>0</v>
      </c>
      <c r="AG164" s="79"/>
      <c r="AH164" s="79"/>
      <c r="AI164" s="79">
        <f>13+17</f>
        <v>30</v>
      </c>
      <c r="AJ164" s="79"/>
      <c r="AK164" s="79"/>
      <c r="AL164" s="79">
        <f>8+13.5</f>
        <v>21.5</v>
      </c>
      <c r="AM164" s="79"/>
      <c r="AN164" s="79"/>
      <c r="AO164" s="79">
        <v>0</v>
      </c>
      <c r="AP164" s="79"/>
      <c r="AQ164" s="79"/>
      <c r="AR164" s="79">
        <v>0</v>
      </c>
      <c r="AS164" s="79"/>
      <c r="AT164" s="79"/>
      <c r="AU164" s="79">
        <f>13+17</f>
        <v>30</v>
      </c>
      <c r="AV164" s="79"/>
      <c r="AW164" s="79"/>
      <c r="AX164" s="79">
        <v>0</v>
      </c>
      <c r="AY164" s="79"/>
      <c r="AZ164" s="79"/>
      <c r="BA164" s="79">
        <f>13+17</f>
        <v>30</v>
      </c>
      <c r="BB164" s="79"/>
      <c r="BC164" s="79"/>
      <c r="BD164" s="79">
        <v>0</v>
      </c>
      <c r="BE164" s="79"/>
      <c r="BF164" s="79"/>
      <c r="BG164" s="79">
        <f>13+17</f>
        <v>30</v>
      </c>
      <c r="BH164" s="79"/>
      <c r="BI164" s="79"/>
      <c r="BJ164" s="79">
        <v>0</v>
      </c>
      <c r="BK164" s="79"/>
      <c r="BL164" s="79"/>
      <c r="CA164" s="25" t="s">
        <v>43</v>
      </c>
    </row>
    <row r="165" spans="1:79" s="25" customFormat="1" ht="12.75" customHeight="1" x14ac:dyDescent="0.25">
      <c r="A165" s="56">
        <v>2</v>
      </c>
      <c r="B165" s="57"/>
      <c r="C165" s="57"/>
      <c r="D165" s="59" t="s">
        <v>265</v>
      </c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1"/>
      <c r="W165" s="79">
        <f>2+2</f>
        <v>4</v>
      </c>
      <c r="X165" s="79"/>
      <c r="Y165" s="79"/>
      <c r="Z165" s="79">
        <f>2+2</f>
        <v>4</v>
      </c>
      <c r="AA165" s="79"/>
      <c r="AB165" s="79"/>
      <c r="AC165" s="79">
        <v>0</v>
      </c>
      <c r="AD165" s="79"/>
      <c r="AE165" s="79"/>
      <c r="AF165" s="79">
        <v>0</v>
      </c>
      <c r="AG165" s="79"/>
      <c r="AH165" s="79"/>
      <c r="AI165" s="79">
        <f>2+2</f>
        <v>4</v>
      </c>
      <c r="AJ165" s="79"/>
      <c r="AK165" s="79"/>
      <c r="AL165" s="79">
        <f>2+2</f>
        <v>4</v>
      </c>
      <c r="AM165" s="79"/>
      <c r="AN165" s="79"/>
      <c r="AO165" s="79">
        <v>0</v>
      </c>
      <c r="AP165" s="79"/>
      <c r="AQ165" s="79"/>
      <c r="AR165" s="79">
        <v>0</v>
      </c>
      <c r="AS165" s="79"/>
      <c r="AT165" s="79"/>
      <c r="AU165" s="79">
        <f>2+2</f>
        <v>4</v>
      </c>
      <c r="AV165" s="79"/>
      <c r="AW165" s="79"/>
      <c r="AX165" s="79">
        <v>0</v>
      </c>
      <c r="AY165" s="79"/>
      <c r="AZ165" s="79"/>
      <c r="BA165" s="79">
        <f>2+2</f>
        <v>4</v>
      </c>
      <c r="BB165" s="79"/>
      <c r="BC165" s="79"/>
      <c r="BD165" s="79">
        <v>0</v>
      </c>
      <c r="BE165" s="79"/>
      <c r="BF165" s="79"/>
      <c r="BG165" s="79">
        <f>2+2</f>
        <v>4</v>
      </c>
      <c r="BH165" s="79"/>
      <c r="BI165" s="79"/>
      <c r="BJ165" s="79">
        <v>0</v>
      </c>
      <c r="BK165" s="79"/>
      <c r="BL165" s="79"/>
    </row>
    <row r="166" spans="1:79" s="25" customFormat="1" ht="12.75" customHeight="1" x14ac:dyDescent="0.25">
      <c r="A166" s="56">
        <v>3</v>
      </c>
      <c r="B166" s="57"/>
      <c r="C166" s="57"/>
      <c r="D166" s="59" t="s">
        <v>266</v>
      </c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1"/>
      <c r="W166" s="79">
        <f>2+1</f>
        <v>3</v>
      </c>
      <c r="X166" s="79"/>
      <c r="Y166" s="79"/>
      <c r="Z166" s="79">
        <f>1.5+0.25</f>
        <v>1.75</v>
      </c>
      <c r="AA166" s="79"/>
      <c r="AB166" s="79"/>
      <c r="AC166" s="79">
        <v>0</v>
      </c>
      <c r="AD166" s="79"/>
      <c r="AE166" s="79"/>
      <c r="AF166" s="79">
        <v>0</v>
      </c>
      <c r="AG166" s="79"/>
      <c r="AH166" s="79"/>
      <c r="AI166" s="79">
        <f>2+1</f>
        <v>3</v>
      </c>
      <c r="AJ166" s="79"/>
      <c r="AK166" s="79"/>
      <c r="AL166" s="79">
        <f>0.5+0.5</f>
        <v>1</v>
      </c>
      <c r="AM166" s="79"/>
      <c r="AN166" s="79"/>
      <c r="AO166" s="79">
        <v>0</v>
      </c>
      <c r="AP166" s="79"/>
      <c r="AQ166" s="79"/>
      <c r="AR166" s="79">
        <v>0</v>
      </c>
      <c r="AS166" s="79"/>
      <c r="AT166" s="79"/>
      <c r="AU166" s="79">
        <f>2+2.5</f>
        <v>4.5</v>
      </c>
      <c r="AV166" s="79"/>
      <c r="AW166" s="79"/>
      <c r="AX166" s="79">
        <v>0</v>
      </c>
      <c r="AY166" s="79"/>
      <c r="AZ166" s="79"/>
      <c r="BA166" s="79">
        <f>2+2.5</f>
        <v>4.5</v>
      </c>
      <c r="BB166" s="79"/>
      <c r="BC166" s="79"/>
      <c r="BD166" s="79">
        <v>0</v>
      </c>
      <c r="BE166" s="79"/>
      <c r="BF166" s="79"/>
      <c r="BG166" s="79">
        <f>2+2.5</f>
        <v>4.5</v>
      </c>
      <c r="BH166" s="79"/>
      <c r="BI166" s="79"/>
      <c r="BJ166" s="79">
        <v>0</v>
      </c>
      <c r="BK166" s="79"/>
      <c r="BL166" s="79"/>
    </row>
    <row r="167" spans="1:79" s="25" customFormat="1" ht="12.75" customHeight="1" x14ac:dyDescent="0.25">
      <c r="A167" s="56">
        <v>4</v>
      </c>
      <c r="B167" s="57"/>
      <c r="C167" s="57"/>
      <c r="D167" s="59" t="s">
        <v>267</v>
      </c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1"/>
      <c r="W167" s="79">
        <f>4+2</f>
        <v>6</v>
      </c>
      <c r="X167" s="79"/>
      <c r="Y167" s="79"/>
      <c r="Z167" s="79">
        <f>1+1</f>
        <v>2</v>
      </c>
      <c r="AA167" s="79"/>
      <c r="AB167" s="79"/>
      <c r="AC167" s="79">
        <v>0</v>
      </c>
      <c r="AD167" s="79"/>
      <c r="AE167" s="79"/>
      <c r="AF167" s="79">
        <v>0</v>
      </c>
      <c r="AG167" s="79"/>
      <c r="AH167" s="79"/>
      <c r="AI167" s="79">
        <f>4+2</f>
        <v>6</v>
      </c>
      <c r="AJ167" s="79"/>
      <c r="AK167" s="79"/>
      <c r="AL167" s="79">
        <v>1</v>
      </c>
      <c r="AM167" s="79"/>
      <c r="AN167" s="79"/>
      <c r="AO167" s="79">
        <v>0</v>
      </c>
      <c r="AP167" s="79"/>
      <c r="AQ167" s="79"/>
      <c r="AR167" s="79">
        <v>0</v>
      </c>
      <c r="AS167" s="79"/>
      <c r="AT167" s="79"/>
      <c r="AU167" s="79">
        <v>4.5</v>
      </c>
      <c r="AV167" s="79"/>
      <c r="AW167" s="79"/>
      <c r="AX167" s="79">
        <v>0</v>
      </c>
      <c r="AY167" s="79"/>
      <c r="AZ167" s="79"/>
      <c r="BA167" s="79">
        <v>4.5</v>
      </c>
      <c r="BB167" s="79"/>
      <c r="BC167" s="79"/>
      <c r="BD167" s="79">
        <v>0</v>
      </c>
      <c r="BE167" s="79"/>
      <c r="BF167" s="79"/>
      <c r="BG167" s="79">
        <v>4.5</v>
      </c>
      <c r="BH167" s="79"/>
      <c r="BI167" s="79"/>
      <c r="BJ167" s="79">
        <v>0</v>
      </c>
      <c r="BK167" s="79"/>
      <c r="BL167" s="79"/>
    </row>
    <row r="168" spans="1:79" s="25" customFormat="1" ht="12.75" hidden="1" customHeight="1" x14ac:dyDescent="0.25">
      <c r="A168" s="56">
        <v>5</v>
      </c>
      <c r="B168" s="57"/>
      <c r="C168" s="57"/>
      <c r="D168" s="59" t="s">
        <v>187</v>
      </c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1"/>
      <c r="W168" s="79"/>
      <c r="X168" s="79"/>
      <c r="Y168" s="79"/>
      <c r="Z168" s="79"/>
      <c r="AA168" s="79"/>
      <c r="AB168" s="79"/>
      <c r="AC168" s="79">
        <v>0</v>
      </c>
      <c r="AD168" s="79"/>
      <c r="AE168" s="79"/>
      <c r="AF168" s="79">
        <v>0</v>
      </c>
      <c r="AG168" s="79"/>
      <c r="AH168" s="79"/>
      <c r="AI168" s="79"/>
      <c r="AJ168" s="79"/>
      <c r="AK168" s="79"/>
      <c r="AL168" s="79">
        <v>0</v>
      </c>
      <c r="AM168" s="79"/>
      <c r="AN168" s="79"/>
      <c r="AO168" s="79">
        <v>0</v>
      </c>
      <c r="AP168" s="79"/>
      <c r="AQ168" s="79"/>
      <c r="AR168" s="79">
        <v>0</v>
      </c>
      <c r="AS168" s="79"/>
      <c r="AT168" s="79"/>
      <c r="AU168" s="79">
        <v>0</v>
      </c>
      <c r="AV168" s="79"/>
      <c r="AW168" s="79"/>
      <c r="AX168" s="79">
        <v>0</v>
      </c>
      <c r="AY168" s="79"/>
      <c r="AZ168" s="79"/>
      <c r="BA168" s="79">
        <v>0</v>
      </c>
      <c r="BB168" s="79"/>
      <c r="BC168" s="79"/>
      <c r="BD168" s="79">
        <v>0</v>
      </c>
      <c r="BE168" s="79"/>
      <c r="BF168" s="79"/>
      <c r="BG168" s="79">
        <v>0</v>
      </c>
      <c r="BH168" s="79"/>
      <c r="BI168" s="79"/>
      <c r="BJ168" s="79">
        <v>0</v>
      </c>
      <c r="BK168" s="79"/>
      <c r="BL168" s="79"/>
    </row>
    <row r="169" spans="1:79" s="6" customFormat="1" ht="12.75" customHeight="1" x14ac:dyDescent="0.25">
      <c r="A169" s="81">
        <v>6</v>
      </c>
      <c r="B169" s="82"/>
      <c r="C169" s="82"/>
      <c r="D169" s="83" t="s">
        <v>188</v>
      </c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5"/>
      <c r="W169" s="80">
        <f>W164+W165+W166+W167</f>
        <v>43</v>
      </c>
      <c r="X169" s="80"/>
      <c r="Y169" s="80"/>
      <c r="Z169" s="80">
        <f t="shared" ref="Z169" si="9">Z164+Z165+Z166+Z167</f>
        <v>29.5</v>
      </c>
      <c r="AA169" s="80"/>
      <c r="AB169" s="80"/>
      <c r="AC169" s="80">
        <f t="shared" ref="AC169" si="10">AC164+AC165+AC166+AC167</f>
        <v>0</v>
      </c>
      <c r="AD169" s="80"/>
      <c r="AE169" s="80"/>
      <c r="AF169" s="80">
        <f t="shared" ref="AF169" si="11">AF164+AF165+AF166+AF167</f>
        <v>0</v>
      </c>
      <c r="AG169" s="80"/>
      <c r="AH169" s="80"/>
      <c r="AI169" s="80">
        <f t="shared" ref="AI169" si="12">AI164+AI165+AI166+AI167</f>
        <v>43</v>
      </c>
      <c r="AJ169" s="80"/>
      <c r="AK169" s="80"/>
      <c r="AL169" s="80">
        <f t="shared" ref="AL169" si="13">AL164+AL165+AL166+AL167</f>
        <v>27.5</v>
      </c>
      <c r="AM169" s="80"/>
      <c r="AN169" s="80"/>
      <c r="AO169" s="80">
        <f t="shared" ref="AO169" si="14">AO164+AO165+AO166+AO167</f>
        <v>0</v>
      </c>
      <c r="AP169" s="80"/>
      <c r="AQ169" s="80"/>
      <c r="AR169" s="80">
        <f t="shared" ref="AR169" si="15">AR164+AR165+AR166+AR167</f>
        <v>0</v>
      </c>
      <c r="AS169" s="80"/>
      <c r="AT169" s="80"/>
      <c r="AU169" s="80">
        <f t="shared" ref="AU169" si="16">AU164+AU165+AU166+AU167</f>
        <v>43</v>
      </c>
      <c r="AV169" s="80"/>
      <c r="AW169" s="80"/>
      <c r="AX169" s="80">
        <f t="shared" ref="AX169" si="17">AX164+AX165+AX166+AX167</f>
        <v>0</v>
      </c>
      <c r="AY169" s="80"/>
      <c r="AZ169" s="80"/>
      <c r="BA169" s="80">
        <f t="shared" ref="BA169" si="18">BA164+BA165+BA166+BA167</f>
        <v>43</v>
      </c>
      <c r="BB169" s="80"/>
      <c r="BC169" s="80"/>
      <c r="BD169" s="80">
        <f t="shared" ref="BD169" si="19">BD164+BD165+BD166+BD167</f>
        <v>0</v>
      </c>
      <c r="BE169" s="80"/>
      <c r="BF169" s="80"/>
      <c r="BG169" s="80">
        <f t="shared" ref="BG169" si="20">BG164+BG165+BG166+BG167</f>
        <v>43</v>
      </c>
      <c r="BH169" s="80"/>
      <c r="BI169" s="80"/>
      <c r="BJ169" s="80">
        <f t="shared" ref="BJ169" si="21">BJ164+BJ165+BJ166+BJ167</f>
        <v>0</v>
      </c>
      <c r="BK169" s="80"/>
      <c r="BL169" s="80"/>
    </row>
    <row r="170" spans="1:79" s="25" customFormat="1" ht="26" customHeight="1" x14ac:dyDescent="0.25">
      <c r="A170" s="56">
        <v>7</v>
      </c>
      <c r="B170" s="57"/>
      <c r="C170" s="57"/>
      <c r="D170" s="59" t="s">
        <v>189</v>
      </c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1"/>
      <c r="W170" s="79" t="s">
        <v>173</v>
      </c>
      <c r="X170" s="79"/>
      <c r="Y170" s="79"/>
      <c r="Z170" s="79" t="s">
        <v>173</v>
      </c>
      <c r="AA170" s="79"/>
      <c r="AB170" s="79"/>
      <c r="AC170" s="79"/>
      <c r="AD170" s="79"/>
      <c r="AE170" s="79"/>
      <c r="AF170" s="79"/>
      <c r="AG170" s="79"/>
      <c r="AH170" s="79"/>
      <c r="AI170" s="79" t="s">
        <v>173</v>
      </c>
      <c r="AJ170" s="79"/>
      <c r="AK170" s="79"/>
      <c r="AL170" s="79" t="s">
        <v>173</v>
      </c>
      <c r="AM170" s="79"/>
      <c r="AN170" s="79"/>
      <c r="AO170" s="79"/>
      <c r="AP170" s="79"/>
      <c r="AQ170" s="79"/>
      <c r="AR170" s="79"/>
      <c r="AS170" s="79"/>
      <c r="AT170" s="79"/>
      <c r="AU170" s="79" t="s">
        <v>173</v>
      </c>
      <c r="AV170" s="79"/>
      <c r="AW170" s="79"/>
      <c r="AX170" s="79"/>
      <c r="AY170" s="79"/>
      <c r="AZ170" s="79"/>
      <c r="BA170" s="79" t="s">
        <v>173</v>
      </c>
      <c r="BB170" s="79"/>
      <c r="BC170" s="79"/>
      <c r="BD170" s="79"/>
      <c r="BE170" s="79"/>
      <c r="BF170" s="79"/>
      <c r="BG170" s="79" t="s">
        <v>173</v>
      </c>
      <c r="BH170" s="79"/>
      <c r="BI170" s="79"/>
      <c r="BJ170" s="79"/>
      <c r="BK170" s="79"/>
      <c r="BL170" s="79"/>
    </row>
    <row r="172" spans="1:79" hidden="1" x14ac:dyDescent="0.25"/>
    <row r="173" spans="1:79" ht="14.25" customHeight="1" x14ac:dyDescent="0.25">
      <c r="A173" s="77" t="s">
        <v>153</v>
      </c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</row>
    <row r="174" spans="1:79" ht="14.25" customHeight="1" x14ac:dyDescent="0.25">
      <c r="A174" s="77" t="s">
        <v>215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</row>
    <row r="175" spans="1:79" ht="15" customHeight="1" x14ac:dyDescent="0.25">
      <c r="A175" s="139" t="s">
        <v>198</v>
      </c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</row>
    <row r="176" spans="1:79" s="29" customFormat="1" ht="15" customHeight="1" x14ac:dyDescent="0.25">
      <c r="A176" s="156" t="s">
        <v>6</v>
      </c>
      <c r="B176" s="156"/>
      <c r="C176" s="156"/>
      <c r="D176" s="156"/>
      <c r="E176" s="156"/>
      <c r="F176" s="156"/>
      <c r="G176" s="156" t="s">
        <v>126</v>
      </c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 t="s">
        <v>13</v>
      </c>
      <c r="U176" s="156"/>
      <c r="V176" s="156"/>
      <c r="W176" s="156"/>
      <c r="X176" s="156"/>
      <c r="Y176" s="156"/>
      <c r="Z176" s="156"/>
      <c r="AA176" s="157" t="s">
        <v>199</v>
      </c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9"/>
      <c r="AP176" s="157" t="s">
        <v>202</v>
      </c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1"/>
      <c r="BE176" s="157" t="s">
        <v>209</v>
      </c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1"/>
    </row>
    <row r="177" spans="1:79" s="29" customFormat="1" ht="32.15" customHeight="1" x14ac:dyDescent="0.25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 t="s">
        <v>4</v>
      </c>
      <c r="AB177" s="156"/>
      <c r="AC177" s="156"/>
      <c r="AD177" s="156"/>
      <c r="AE177" s="156"/>
      <c r="AF177" s="156" t="s">
        <v>3</v>
      </c>
      <c r="AG177" s="156"/>
      <c r="AH177" s="156"/>
      <c r="AI177" s="156"/>
      <c r="AJ177" s="156"/>
      <c r="AK177" s="156" t="s">
        <v>89</v>
      </c>
      <c r="AL177" s="156"/>
      <c r="AM177" s="156"/>
      <c r="AN177" s="156"/>
      <c r="AO177" s="156"/>
      <c r="AP177" s="156" t="s">
        <v>4</v>
      </c>
      <c r="AQ177" s="156"/>
      <c r="AR177" s="156"/>
      <c r="AS177" s="156"/>
      <c r="AT177" s="156"/>
      <c r="AU177" s="156" t="s">
        <v>3</v>
      </c>
      <c r="AV177" s="156"/>
      <c r="AW177" s="156"/>
      <c r="AX177" s="156"/>
      <c r="AY177" s="156"/>
      <c r="AZ177" s="156" t="s">
        <v>96</v>
      </c>
      <c r="BA177" s="156"/>
      <c r="BB177" s="156"/>
      <c r="BC177" s="156"/>
      <c r="BD177" s="156"/>
      <c r="BE177" s="156" t="s">
        <v>4</v>
      </c>
      <c r="BF177" s="156"/>
      <c r="BG177" s="156"/>
      <c r="BH177" s="156"/>
      <c r="BI177" s="156"/>
      <c r="BJ177" s="156" t="s">
        <v>3</v>
      </c>
      <c r="BK177" s="156"/>
      <c r="BL177" s="156"/>
      <c r="BM177" s="156"/>
      <c r="BN177" s="156"/>
      <c r="BO177" s="156" t="s">
        <v>127</v>
      </c>
      <c r="BP177" s="156"/>
      <c r="BQ177" s="156"/>
      <c r="BR177" s="156"/>
      <c r="BS177" s="156"/>
    </row>
    <row r="178" spans="1:79" s="28" customFormat="1" ht="15" customHeight="1" x14ac:dyDescent="0.25">
      <c r="A178" s="50">
        <v>1</v>
      </c>
      <c r="B178" s="50"/>
      <c r="C178" s="50"/>
      <c r="D178" s="50"/>
      <c r="E178" s="50"/>
      <c r="F178" s="50"/>
      <c r="G178" s="50">
        <v>2</v>
      </c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>
        <v>3</v>
      </c>
      <c r="U178" s="50"/>
      <c r="V178" s="50"/>
      <c r="W178" s="50"/>
      <c r="X178" s="50"/>
      <c r="Y178" s="50"/>
      <c r="Z178" s="50"/>
      <c r="AA178" s="50">
        <v>4</v>
      </c>
      <c r="AB178" s="50"/>
      <c r="AC178" s="50"/>
      <c r="AD178" s="50"/>
      <c r="AE178" s="50"/>
      <c r="AF178" s="50">
        <v>5</v>
      </c>
      <c r="AG178" s="50"/>
      <c r="AH178" s="50"/>
      <c r="AI178" s="50"/>
      <c r="AJ178" s="50"/>
      <c r="AK178" s="50">
        <v>6</v>
      </c>
      <c r="AL178" s="50"/>
      <c r="AM178" s="50"/>
      <c r="AN178" s="50"/>
      <c r="AO178" s="50"/>
      <c r="AP178" s="50">
        <v>7</v>
      </c>
      <c r="AQ178" s="50"/>
      <c r="AR178" s="50"/>
      <c r="AS178" s="50"/>
      <c r="AT178" s="50"/>
      <c r="AU178" s="50">
        <v>8</v>
      </c>
      <c r="AV178" s="50"/>
      <c r="AW178" s="50"/>
      <c r="AX178" s="50"/>
      <c r="AY178" s="50"/>
      <c r="AZ178" s="50">
        <v>9</v>
      </c>
      <c r="BA178" s="50"/>
      <c r="BB178" s="50"/>
      <c r="BC178" s="50"/>
      <c r="BD178" s="50"/>
      <c r="BE178" s="50">
        <v>10</v>
      </c>
      <c r="BF178" s="50"/>
      <c r="BG178" s="50"/>
      <c r="BH178" s="50"/>
      <c r="BI178" s="50"/>
      <c r="BJ178" s="50">
        <v>11</v>
      </c>
      <c r="BK178" s="50"/>
      <c r="BL178" s="50"/>
      <c r="BM178" s="50"/>
      <c r="BN178" s="50"/>
      <c r="BO178" s="50">
        <v>12</v>
      </c>
      <c r="BP178" s="50"/>
      <c r="BQ178" s="50"/>
      <c r="BR178" s="50"/>
      <c r="BS178" s="50"/>
    </row>
    <row r="179" spans="1:79" s="1" customFormat="1" ht="15" hidden="1" customHeight="1" x14ac:dyDescent="0.25">
      <c r="A179" s="31" t="s">
        <v>69</v>
      </c>
      <c r="B179" s="31"/>
      <c r="C179" s="31"/>
      <c r="D179" s="31"/>
      <c r="E179" s="31"/>
      <c r="F179" s="31"/>
      <c r="G179" s="138" t="s">
        <v>57</v>
      </c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 t="s">
        <v>79</v>
      </c>
      <c r="U179" s="138"/>
      <c r="V179" s="138"/>
      <c r="W179" s="138"/>
      <c r="X179" s="138"/>
      <c r="Y179" s="138"/>
      <c r="Z179" s="138"/>
      <c r="AA179" s="91" t="s">
        <v>65</v>
      </c>
      <c r="AB179" s="91"/>
      <c r="AC179" s="91"/>
      <c r="AD179" s="91"/>
      <c r="AE179" s="91"/>
      <c r="AF179" s="91" t="s">
        <v>66</v>
      </c>
      <c r="AG179" s="91"/>
      <c r="AH179" s="91"/>
      <c r="AI179" s="91"/>
      <c r="AJ179" s="91"/>
      <c r="AK179" s="103" t="s">
        <v>122</v>
      </c>
      <c r="AL179" s="103"/>
      <c r="AM179" s="103"/>
      <c r="AN179" s="103"/>
      <c r="AO179" s="103"/>
      <c r="AP179" s="91" t="s">
        <v>67</v>
      </c>
      <c r="AQ179" s="91"/>
      <c r="AR179" s="91"/>
      <c r="AS179" s="91"/>
      <c r="AT179" s="91"/>
      <c r="AU179" s="91" t="s">
        <v>68</v>
      </c>
      <c r="AV179" s="91"/>
      <c r="AW179" s="91"/>
      <c r="AX179" s="91"/>
      <c r="AY179" s="91"/>
      <c r="AZ179" s="103" t="s">
        <v>122</v>
      </c>
      <c r="BA179" s="103"/>
      <c r="BB179" s="103"/>
      <c r="BC179" s="103"/>
      <c r="BD179" s="103"/>
      <c r="BE179" s="91" t="s">
        <v>58</v>
      </c>
      <c r="BF179" s="91"/>
      <c r="BG179" s="91"/>
      <c r="BH179" s="91"/>
      <c r="BI179" s="91"/>
      <c r="BJ179" s="91" t="s">
        <v>59</v>
      </c>
      <c r="BK179" s="91"/>
      <c r="BL179" s="91"/>
      <c r="BM179" s="91"/>
      <c r="BN179" s="91"/>
      <c r="BO179" s="103" t="s">
        <v>122</v>
      </c>
      <c r="BP179" s="103"/>
      <c r="BQ179" s="103"/>
      <c r="BR179" s="103"/>
      <c r="BS179" s="103"/>
      <c r="CA179" s="1" t="s">
        <v>44</v>
      </c>
    </row>
    <row r="180" spans="1:79" s="1" customFormat="1" ht="56.5" customHeight="1" x14ac:dyDescent="0.25">
      <c r="A180" s="31">
        <v>1</v>
      </c>
      <c r="B180" s="31"/>
      <c r="C180" s="31"/>
      <c r="D180" s="31"/>
      <c r="E180" s="31"/>
      <c r="F180" s="31"/>
      <c r="G180" s="32" t="s">
        <v>269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3" t="s">
        <v>270</v>
      </c>
      <c r="U180" s="33"/>
      <c r="V180" s="33"/>
      <c r="W180" s="33"/>
      <c r="X180" s="33"/>
      <c r="Y180" s="33"/>
      <c r="Z180" s="33"/>
      <c r="AA180" s="54">
        <v>6475066</v>
      </c>
      <c r="AB180" s="54"/>
      <c r="AC180" s="54"/>
      <c r="AD180" s="54"/>
      <c r="AE180" s="54"/>
      <c r="AF180" s="54">
        <v>467621</v>
      </c>
      <c r="AG180" s="54"/>
      <c r="AH180" s="54"/>
      <c r="AI180" s="54"/>
      <c r="AJ180" s="54"/>
      <c r="AK180" s="54">
        <f>IF(ISNUMBER(AA180),AA180,0)+IF(ISNUMBER(AF180),AF180,0)</f>
        <v>6942687</v>
      </c>
      <c r="AL180" s="54"/>
      <c r="AM180" s="54"/>
      <c r="AN180" s="54"/>
      <c r="AO180" s="54"/>
      <c r="AP180" s="54">
        <v>9553150</v>
      </c>
      <c r="AQ180" s="54"/>
      <c r="AR180" s="54"/>
      <c r="AS180" s="54"/>
      <c r="AT180" s="54"/>
      <c r="AU180" s="54">
        <v>15200</v>
      </c>
      <c r="AV180" s="54"/>
      <c r="AW180" s="54"/>
      <c r="AX180" s="54"/>
      <c r="AY180" s="54"/>
      <c r="AZ180" s="54">
        <f>IF(ISNUMBER(AP180),AP180,0)+IF(ISNUMBER(AU180),AU180,0)</f>
        <v>9568350</v>
      </c>
      <c r="BA180" s="54"/>
      <c r="BB180" s="54"/>
      <c r="BC180" s="54"/>
      <c r="BD180" s="54"/>
      <c r="BE180" s="35">
        <v>0</v>
      </c>
      <c r="BF180" s="36"/>
      <c r="BG180" s="36"/>
      <c r="BH180" s="36"/>
      <c r="BI180" s="37"/>
      <c r="BJ180" s="35">
        <v>0</v>
      </c>
      <c r="BK180" s="36"/>
      <c r="BL180" s="36"/>
      <c r="BM180" s="36"/>
      <c r="BN180" s="37"/>
      <c r="BO180" s="38">
        <v>0</v>
      </c>
      <c r="BP180" s="39"/>
      <c r="BQ180" s="39"/>
      <c r="BR180" s="39"/>
      <c r="BS180" s="40"/>
    </row>
    <row r="181" spans="1:79" s="25" customFormat="1" ht="62" customHeight="1" x14ac:dyDescent="0.25">
      <c r="A181" s="32">
        <v>2</v>
      </c>
      <c r="B181" s="32"/>
      <c r="C181" s="32"/>
      <c r="D181" s="32"/>
      <c r="E181" s="32"/>
      <c r="F181" s="32"/>
      <c r="G181" s="56" t="s">
        <v>190</v>
      </c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8"/>
      <c r="T181" s="44" t="s">
        <v>258</v>
      </c>
      <c r="U181" s="57"/>
      <c r="V181" s="57"/>
      <c r="W181" s="57"/>
      <c r="X181" s="57"/>
      <c r="Y181" s="57"/>
      <c r="Z181" s="58"/>
      <c r="AA181" s="34">
        <v>0</v>
      </c>
      <c r="AB181" s="34"/>
      <c r="AC181" s="34"/>
      <c r="AD181" s="34"/>
      <c r="AE181" s="34"/>
      <c r="AF181" s="34">
        <v>0</v>
      </c>
      <c r="AG181" s="34"/>
      <c r="AH181" s="34"/>
      <c r="AI181" s="34"/>
      <c r="AJ181" s="34"/>
      <c r="AK181" s="34">
        <v>0</v>
      </c>
      <c r="AL181" s="34"/>
      <c r="AM181" s="34"/>
      <c r="AN181" s="34"/>
      <c r="AO181" s="34"/>
      <c r="AP181" s="34">
        <v>0</v>
      </c>
      <c r="AQ181" s="34"/>
      <c r="AR181" s="34"/>
      <c r="AS181" s="34"/>
      <c r="AT181" s="34"/>
      <c r="AU181" s="34">
        <v>0</v>
      </c>
      <c r="AV181" s="34"/>
      <c r="AW181" s="34"/>
      <c r="AX181" s="34"/>
      <c r="AY181" s="34"/>
      <c r="AZ181" s="34">
        <v>0</v>
      </c>
      <c r="BA181" s="34"/>
      <c r="BB181" s="34"/>
      <c r="BC181" s="34"/>
      <c r="BD181" s="34"/>
      <c r="BE181" s="54">
        <v>5513990</v>
      </c>
      <c r="BF181" s="54"/>
      <c r="BG181" s="54"/>
      <c r="BH181" s="54"/>
      <c r="BI181" s="54"/>
      <c r="BJ181" s="54">
        <v>0</v>
      </c>
      <c r="BK181" s="54"/>
      <c r="BL181" s="54"/>
      <c r="BM181" s="54"/>
      <c r="BN181" s="54"/>
      <c r="BO181" s="54">
        <f>IF(ISNUMBER(BE181),BE181,0)+IF(ISNUMBER(BJ181),BJ181,0)</f>
        <v>5513990</v>
      </c>
      <c r="BP181" s="54"/>
      <c r="BQ181" s="54"/>
      <c r="BR181" s="54"/>
      <c r="BS181" s="54"/>
      <c r="CA181" s="25" t="s">
        <v>45</v>
      </c>
    </row>
    <row r="182" spans="1:79" s="6" customFormat="1" ht="12.75" customHeight="1" x14ac:dyDescent="0.25">
      <c r="A182" s="70"/>
      <c r="B182" s="70"/>
      <c r="C182" s="70"/>
      <c r="D182" s="70"/>
      <c r="E182" s="70"/>
      <c r="F182" s="70"/>
      <c r="G182" s="71" t="s">
        <v>147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3"/>
      <c r="T182" s="74"/>
      <c r="U182" s="72"/>
      <c r="V182" s="72"/>
      <c r="W182" s="72"/>
      <c r="X182" s="72"/>
      <c r="Y182" s="72"/>
      <c r="Z182" s="73"/>
      <c r="AA182" s="75">
        <v>6475066</v>
      </c>
      <c r="AB182" s="75"/>
      <c r="AC182" s="75"/>
      <c r="AD182" s="75"/>
      <c r="AE182" s="75"/>
      <c r="AF182" s="75">
        <v>467621</v>
      </c>
      <c r="AG182" s="75"/>
      <c r="AH182" s="75"/>
      <c r="AI182" s="75"/>
      <c r="AJ182" s="75"/>
      <c r="AK182" s="75">
        <f>IF(ISNUMBER(AA182),AA182,0)+IF(ISNUMBER(AF182),AF182,0)</f>
        <v>6942687</v>
      </c>
      <c r="AL182" s="75"/>
      <c r="AM182" s="75"/>
      <c r="AN182" s="75"/>
      <c r="AO182" s="75"/>
      <c r="AP182" s="75">
        <v>9553150</v>
      </c>
      <c r="AQ182" s="75"/>
      <c r="AR182" s="75"/>
      <c r="AS182" s="75"/>
      <c r="AT182" s="75"/>
      <c r="AU182" s="75">
        <v>15200</v>
      </c>
      <c r="AV182" s="75"/>
      <c r="AW182" s="75"/>
      <c r="AX182" s="75"/>
      <c r="AY182" s="75"/>
      <c r="AZ182" s="75">
        <f>IF(ISNUMBER(AP182),AP182,0)+IF(ISNUMBER(AU182),AU182,0)</f>
        <v>9568350</v>
      </c>
      <c r="BA182" s="75"/>
      <c r="BB182" s="75"/>
      <c r="BC182" s="75"/>
      <c r="BD182" s="75"/>
      <c r="BE182" s="75">
        <v>5513990</v>
      </c>
      <c r="BF182" s="75"/>
      <c r="BG182" s="75"/>
      <c r="BH182" s="75"/>
      <c r="BI182" s="75"/>
      <c r="BJ182" s="75">
        <v>0</v>
      </c>
      <c r="BK182" s="75"/>
      <c r="BL182" s="75"/>
      <c r="BM182" s="75"/>
      <c r="BN182" s="75"/>
      <c r="BO182" s="75">
        <f>IF(ISNUMBER(BE182),BE182,0)+IF(ISNUMBER(BJ182),BJ182,0)</f>
        <v>5513990</v>
      </c>
      <c r="BP182" s="75"/>
      <c r="BQ182" s="75"/>
      <c r="BR182" s="75"/>
      <c r="BS182" s="75"/>
    </row>
    <row r="184" spans="1:79" ht="13.5" customHeight="1" x14ac:dyDescent="0.25">
      <c r="A184" s="77" t="s">
        <v>231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</row>
    <row r="185" spans="1:79" ht="15" customHeight="1" x14ac:dyDescent="0.25">
      <c r="A185" s="78" t="s">
        <v>198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</row>
    <row r="186" spans="1:79" ht="15" customHeight="1" x14ac:dyDescent="0.25">
      <c r="A186" s="76" t="s">
        <v>6</v>
      </c>
      <c r="B186" s="76"/>
      <c r="C186" s="76"/>
      <c r="D186" s="76"/>
      <c r="E186" s="76"/>
      <c r="F186" s="76"/>
      <c r="G186" s="76" t="s">
        <v>126</v>
      </c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 t="s">
        <v>13</v>
      </c>
      <c r="U186" s="76"/>
      <c r="V186" s="76"/>
      <c r="W186" s="76"/>
      <c r="X186" s="76"/>
      <c r="Y186" s="76"/>
      <c r="Z186" s="76"/>
      <c r="AA186" s="112" t="s">
        <v>220</v>
      </c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5"/>
      <c r="AP186" s="112" t="s">
        <v>225</v>
      </c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4"/>
    </row>
    <row r="187" spans="1:79" ht="32.15" customHeight="1" x14ac:dyDescent="0.2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 t="s">
        <v>4</v>
      </c>
      <c r="AB187" s="76"/>
      <c r="AC187" s="76"/>
      <c r="AD187" s="76"/>
      <c r="AE187" s="76"/>
      <c r="AF187" s="76" t="s">
        <v>3</v>
      </c>
      <c r="AG187" s="76"/>
      <c r="AH187" s="76"/>
      <c r="AI187" s="76"/>
      <c r="AJ187" s="76"/>
      <c r="AK187" s="76" t="s">
        <v>89</v>
      </c>
      <c r="AL187" s="76"/>
      <c r="AM187" s="76"/>
      <c r="AN187" s="76"/>
      <c r="AO187" s="76"/>
      <c r="AP187" s="76" t="s">
        <v>4</v>
      </c>
      <c r="AQ187" s="76"/>
      <c r="AR187" s="76"/>
      <c r="AS187" s="76"/>
      <c r="AT187" s="76"/>
      <c r="AU187" s="76" t="s">
        <v>3</v>
      </c>
      <c r="AV187" s="76"/>
      <c r="AW187" s="76"/>
      <c r="AX187" s="76"/>
      <c r="AY187" s="76"/>
      <c r="AZ187" s="76" t="s">
        <v>96</v>
      </c>
      <c r="BA187" s="76"/>
      <c r="BB187" s="76"/>
      <c r="BC187" s="76"/>
      <c r="BD187" s="76"/>
    </row>
    <row r="188" spans="1:79" ht="15" customHeight="1" x14ac:dyDescent="0.25">
      <c r="A188" s="76">
        <v>1</v>
      </c>
      <c r="B188" s="76"/>
      <c r="C188" s="76"/>
      <c r="D188" s="76"/>
      <c r="E188" s="76"/>
      <c r="F188" s="76"/>
      <c r="G188" s="76">
        <v>2</v>
      </c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>
        <v>3</v>
      </c>
      <c r="U188" s="76"/>
      <c r="V188" s="76"/>
      <c r="W188" s="76"/>
      <c r="X188" s="76"/>
      <c r="Y188" s="76"/>
      <c r="Z188" s="76"/>
      <c r="AA188" s="76">
        <v>4</v>
      </c>
      <c r="AB188" s="76"/>
      <c r="AC188" s="76"/>
      <c r="AD188" s="76"/>
      <c r="AE188" s="76"/>
      <c r="AF188" s="76">
        <v>5</v>
      </c>
      <c r="AG188" s="76"/>
      <c r="AH188" s="76"/>
      <c r="AI188" s="76"/>
      <c r="AJ188" s="76"/>
      <c r="AK188" s="76">
        <v>6</v>
      </c>
      <c r="AL188" s="76"/>
      <c r="AM188" s="76"/>
      <c r="AN188" s="76"/>
      <c r="AO188" s="76"/>
      <c r="AP188" s="76">
        <v>7</v>
      </c>
      <c r="AQ188" s="76"/>
      <c r="AR188" s="76"/>
      <c r="AS188" s="76"/>
      <c r="AT188" s="76"/>
      <c r="AU188" s="76">
        <v>8</v>
      </c>
      <c r="AV188" s="76"/>
      <c r="AW188" s="76"/>
      <c r="AX188" s="76"/>
      <c r="AY188" s="76"/>
      <c r="AZ188" s="76">
        <v>9</v>
      </c>
      <c r="BA188" s="76"/>
      <c r="BB188" s="76"/>
      <c r="BC188" s="76"/>
      <c r="BD188" s="76"/>
    </row>
    <row r="189" spans="1:79" s="1" customFormat="1" ht="12" hidden="1" customHeight="1" x14ac:dyDescent="0.25">
      <c r="A189" s="31" t="s">
        <v>69</v>
      </c>
      <c r="B189" s="31"/>
      <c r="C189" s="31"/>
      <c r="D189" s="31"/>
      <c r="E189" s="31"/>
      <c r="F189" s="31"/>
      <c r="G189" s="138" t="s">
        <v>57</v>
      </c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 t="s">
        <v>79</v>
      </c>
      <c r="U189" s="138"/>
      <c r="V189" s="138"/>
      <c r="W189" s="138"/>
      <c r="X189" s="138"/>
      <c r="Y189" s="138"/>
      <c r="Z189" s="138"/>
      <c r="AA189" s="91" t="s">
        <v>60</v>
      </c>
      <c r="AB189" s="91"/>
      <c r="AC189" s="91"/>
      <c r="AD189" s="91"/>
      <c r="AE189" s="91"/>
      <c r="AF189" s="91" t="s">
        <v>61</v>
      </c>
      <c r="AG189" s="91"/>
      <c r="AH189" s="91"/>
      <c r="AI189" s="91"/>
      <c r="AJ189" s="91"/>
      <c r="AK189" s="103" t="s">
        <v>122</v>
      </c>
      <c r="AL189" s="103"/>
      <c r="AM189" s="103"/>
      <c r="AN189" s="103"/>
      <c r="AO189" s="103"/>
      <c r="AP189" s="91" t="s">
        <v>62</v>
      </c>
      <c r="AQ189" s="91"/>
      <c r="AR189" s="91"/>
      <c r="AS189" s="91"/>
      <c r="AT189" s="91"/>
      <c r="AU189" s="91" t="s">
        <v>63</v>
      </c>
      <c r="AV189" s="91"/>
      <c r="AW189" s="91"/>
      <c r="AX189" s="91"/>
      <c r="AY189" s="91"/>
      <c r="AZ189" s="103" t="s">
        <v>122</v>
      </c>
      <c r="BA189" s="103"/>
      <c r="BB189" s="103"/>
      <c r="BC189" s="103"/>
      <c r="BD189" s="103"/>
      <c r="CA189" s="1" t="s">
        <v>46</v>
      </c>
    </row>
    <row r="190" spans="1:79" s="25" customFormat="1" ht="62.5" customHeight="1" x14ac:dyDescent="0.25">
      <c r="A190" s="32">
        <v>1</v>
      </c>
      <c r="B190" s="32"/>
      <c r="C190" s="32"/>
      <c r="D190" s="32"/>
      <c r="E190" s="32"/>
      <c r="F190" s="32"/>
      <c r="G190" s="56" t="s">
        <v>190</v>
      </c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8"/>
      <c r="T190" s="44" t="s">
        <v>258</v>
      </c>
      <c r="U190" s="57"/>
      <c r="V190" s="57"/>
      <c r="W190" s="57"/>
      <c r="X190" s="57"/>
      <c r="Y190" s="57"/>
      <c r="Z190" s="58"/>
      <c r="AA190" s="54">
        <v>5755676</v>
      </c>
      <c r="AB190" s="54"/>
      <c r="AC190" s="54"/>
      <c r="AD190" s="54"/>
      <c r="AE190" s="54"/>
      <c r="AF190" s="54">
        <v>0</v>
      </c>
      <c r="AG190" s="54"/>
      <c r="AH190" s="54"/>
      <c r="AI190" s="54"/>
      <c r="AJ190" s="54"/>
      <c r="AK190" s="54">
        <f>IF(ISNUMBER(AA190),AA190,0)+IF(ISNUMBER(AF190),AF190,0)</f>
        <v>5755676</v>
      </c>
      <c r="AL190" s="54"/>
      <c r="AM190" s="54"/>
      <c r="AN190" s="54"/>
      <c r="AO190" s="54"/>
      <c r="AP190" s="54">
        <v>6101018</v>
      </c>
      <c r="AQ190" s="54"/>
      <c r="AR190" s="54"/>
      <c r="AS190" s="54"/>
      <c r="AT190" s="54"/>
      <c r="AU190" s="54">
        <v>0</v>
      </c>
      <c r="AV190" s="54"/>
      <c r="AW190" s="54"/>
      <c r="AX190" s="54"/>
      <c r="AY190" s="54"/>
      <c r="AZ190" s="54">
        <f>IF(ISNUMBER(AP190),AP190,0)+IF(ISNUMBER(AU190),AU190,0)</f>
        <v>6101018</v>
      </c>
      <c r="BA190" s="54"/>
      <c r="BB190" s="54"/>
      <c r="BC190" s="54"/>
      <c r="BD190" s="54"/>
      <c r="CA190" s="25" t="s">
        <v>47</v>
      </c>
    </row>
    <row r="191" spans="1:79" s="6" customFormat="1" ht="13" x14ac:dyDescent="0.25">
      <c r="A191" s="70"/>
      <c r="B191" s="70"/>
      <c r="C191" s="70"/>
      <c r="D191" s="70"/>
      <c r="E191" s="70"/>
      <c r="F191" s="70"/>
      <c r="G191" s="71" t="s">
        <v>147</v>
      </c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3"/>
      <c r="T191" s="74"/>
      <c r="U191" s="72"/>
      <c r="V191" s="72"/>
      <c r="W191" s="72"/>
      <c r="X191" s="72"/>
      <c r="Y191" s="72"/>
      <c r="Z191" s="73"/>
      <c r="AA191" s="75">
        <v>5755676</v>
      </c>
      <c r="AB191" s="75"/>
      <c r="AC191" s="75"/>
      <c r="AD191" s="75"/>
      <c r="AE191" s="75"/>
      <c r="AF191" s="75">
        <v>0</v>
      </c>
      <c r="AG191" s="75"/>
      <c r="AH191" s="75"/>
      <c r="AI191" s="75"/>
      <c r="AJ191" s="75"/>
      <c r="AK191" s="75">
        <f>IF(ISNUMBER(AA191),AA191,0)+IF(ISNUMBER(AF191),AF191,0)</f>
        <v>5755676</v>
      </c>
      <c r="AL191" s="75"/>
      <c r="AM191" s="75"/>
      <c r="AN191" s="75"/>
      <c r="AO191" s="75"/>
      <c r="AP191" s="75">
        <v>6101018</v>
      </c>
      <c r="AQ191" s="75"/>
      <c r="AR191" s="75"/>
      <c r="AS191" s="75"/>
      <c r="AT191" s="75"/>
      <c r="AU191" s="75">
        <v>0</v>
      </c>
      <c r="AV191" s="75"/>
      <c r="AW191" s="75"/>
      <c r="AX191" s="75"/>
      <c r="AY191" s="75"/>
      <c r="AZ191" s="75">
        <f>IF(ISNUMBER(AP191),AP191,0)+IF(ISNUMBER(AU191),AU191,0)</f>
        <v>6101018</v>
      </c>
      <c r="BA191" s="75"/>
      <c r="BB191" s="75"/>
      <c r="BC191" s="75"/>
      <c r="BD191" s="75"/>
    </row>
    <row r="193" spans="1:79" hidden="1" x14ac:dyDescent="0.25"/>
    <row r="194" spans="1:79" ht="14.25" customHeight="1" x14ac:dyDescent="0.25">
      <c r="A194" s="77" t="s">
        <v>232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</row>
    <row r="195" spans="1:79" ht="15" customHeight="1" x14ac:dyDescent="0.25">
      <c r="A195" s="78" t="s">
        <v>198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</row>
    <row r="196" spans="1:79" s="193" customFormat="1" ht="23.15" customHeight="1" x14ac:dyDescent="0.2">
      <c r="A196" s="189" t="s">
        <v>128</v>
      </c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90" t="s">
        <v>129</v>
      </c>
      <c r="O196" s="191"/>
      <c r="P196" s="191"/>
      <c r="Q196" s="191"/>
      <c r="R196" s="191"/>
      <c r="S196" s="191"/>
      <c r="T196" s="191"/>
      <c r="U196" s="192"/>
      <c r="V196" s="190" t="s">
        <v>130</v>
      </c>
      <c r="W196" s="191"/>
      <c r="X196" s="191"/>
      <c r="Y196" s="191"/>
      <c r="Z196" s="192"/>
      <c r="AA196" s="189" t="s">
        <v>199</v>
      </c>
      <c r="AB196" s="189"/>
      <c r="AC196" s="189"/>
      <c r="AD196" s="189"/>
      <c r="AE196" s="189"/>
      <c r="AF196" s="189"/>
      <c r="AG196" s="189"/>
      <c r="AH196" s="189"/>
      <c r="AI196" s="189"/>
      <c r="AJ196" s="189" t="s">
        <v>202</v>
      </c>
      <c r="AK196" s="189"/>
      <c r="AL196" s="189"/>
      <c r="AM196" s="189"/>
      <c r="AN196" s="189"/>
      <c r="AO196" s="189"/>
      <c r="AP196" s="189"/>
      <c r="AQ196" s="189"/>
      <c r="AR196" s="189"/>
      <c r="AS196" s="189" t="s">
        <v>209</v>
      </c>
      <c r="AT196" s="189"/>
      <c r="AU196" s="189"/>
      <c r="AV196" s="189"/>
      <c r="AW196" s="189"/>
      <c r="AX196" s="189"/>
      <c r="AY196" s="189"/>
      <c r="AZ196" s="189"/>
      <c r="BA196" s="189"/>
      <c r="BB196" s="189" t="s">
        <v>220</v>
      </c>
      <c r="BC196" s="189"/>
      <c r="BD196" s="189"/>
      <c r="BE196" s="189"/>
      <c r="BF196" s="189"/>
      <c r="BG196" s="189"/>
      <c r="BH196" s="189"/>
      <c r="BI196" s="189"/>
      <c r="BJ196" s="189"/>
      <c r="BK196" s="189" t="s">
        <v>225</v>
      </c>
      <c r="BL196" s="189"/>
      <c r="BM196" s="189"/>
      <c r="BN196" s="189"/>
      <c r="BO196" s="189"/>
      <c r="BP196" s="189"/>
      <c r="BQ196" s="189"/>
      <c r="BR196" s="189"/>
      <c r="BS196" s="189"/>
    </row>
    <row r="197" spans="1:79" s="193" customFormat="1" ht="50" customHeight="1" x14ac:dyDescent="0.2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94"/>
      <c r="O197" s="195"/>
      <c r="P197" s="195"/>
      <c r="Q197" s="195"/>
      <c r="R197" s="195"/>
      <c r="S197" s="195"/>
      <c r="T197" s="195"/>
      <c r="U197" s="196"/>
      <c r="V197" s="194"/>
      <c r="W197" s="195"/>
      <c r="X197" s="195"/>
      <c r="Y197" s="195"/>
      <c r="Z197" s="196"/>
      <c r="AA197" s="189" t="s">
        <v>133</v>
      </c>
      <c r="AB197" s="189"/>
      <c r="AC197" s="189"/>
      <c r="AD197" s="189"/>
      <c r="AE197" s="189"/>
      <c r="AF197" s="189" t="s">
        <v>134</v>
      </c>
      <c r="AG197" s="189"/>
      <c r="AH197" s="189"/>
      <c r="AI197" s="189"/>
      <c r="AJ197" s="189" t="s">
        <v>133</v>
      </c>
      <c r="AK197" s="189"/>
      <c r="AL197" s="189"/>
      <c r="AM197" s="189"/>
      <c r="AN197" s="189"/>
      <c r="AO197" s="189" t="s">
        <v>134</v>
      </c>
      <c r="AP197" s="189"/>
      <c r="AQ197" s="189"/>
      <c r="AR197" s="189"/>
      <c r="AS197" s="189" t="s">
        <v>133</v>
      </c>
      <c r="AT197" s="189"/>
      <c r="AU197" s="189"/>
      <c r="AV197" s="189"/>
      <c r="AW197" s="189"/>
      <c r="AX197" s="189" t="s">
        <v>134</v>
      </c>
      <c r="AY197" s="189"/>
      <c r="AZ197" s="189"/>
      <c r="BA197" s="189"/>
      <c r="BB197" s="189" t="s">
        <v>133</v>
      </c>
      <c r="BC197" s="189"/>
      <c r="BD197" s="189"/>
      <c r="BE197" s="189"/>
      <c r="BF197" s="189"/>
      <c r="BG197" s="189" t="s">
        <v>134</v>
      </c>
      <c r="BH197" s="189"/>
      <c r="BI197" s="189"/>
      <c r="BJ197" s="189"/>
      <c r="BK197" s="189" t="s">
        <v>133</v>
      </c>
      <c r="BL197" s="189"/>
      <c r="BM197" s="189"/>
      <c r="BN197" s="189"/>
      <c r="BO197" s="189"/>
      <c r="BP197" s="189" t="s">
        <v>134</v>
      </c>
      <c r="BQ197" s="189"/>
      <c r="BR197" s="189"/>
      <c r="BS197" s="189"/>
    </row>
    <row r="198" spans="1:79" ht="15" customHeight="1" x14ac:dyDescent="0.25">
      <c r="A198" s="76">
        <v>1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112">
        <v>2</v>
      </c>
      <c r="O198" s="113"/>
      <c r="P198" s="113"/>
      <c r="Q198" s="113"/>
      <c r="R198" s="113"/>
      <c r="S198" s="113"/>
      <c r="T198" s="113"/>
      <c r="U198" s="114"/>
      <c r="V198" s="76">
        <v>3</v>
      </c>
      <c r="W198" s="76"/>
      <c r="X198" s="76"/>
      <c r="Y198" s="76"/>
      <c r="Z198" s="76"/>
      <c r="AA198" s="76">
        <v>4</v>
      </c>
      <c r="AB198" s="76"/>
      <c r="AC198" s="76"/>
      <c r="AD198" s="76"/>
      <c r="AE198" s="76"/>
      <c r="AF198" s="76">
        <v>5</v>
      </c>
      <c r="AG198" s="76"/>
      <c r="AH198" s="76"/>
      <c r="AI198" s="76"/>
      <c r="AJ198" s="76">
        <v>6</v>
      </c>
      <c r="AK198" s="76"/>
      <c r="AL198" s="76"/>
      <c r="AM198" s="76"/>
      <c r="AN198" s="76"/>
      <c r="AO198" s="76">
        <v>7</v>
      </c>
      <c r="AP198" s="76"/>
      <c r="AQ198" s="76"/>
      <c r="AR198" s="76"/>
      <c r="AS198" s="76">
        <v>8</v>
      </c>
      <c r="AT198" s="76"/>
      <c r="AU198" s="76"/>
      <c r="AV198" s="76"/>
      <c r="AW198" s="76"/>
      <c r="AX198" s="76">
        <v>9</v>
      </c>
      <c r="AY198" s="76"/>
      <c r="AZ198" s="76"/>
      <c r="BA198" s="76"/>
      <c r="BB198" s="76">
        <v>10</v>
      </c>
      <c r="BC198" s="76"/>
      <c r="BD198" s="76"/>
      <c r="BE198" s="76"/>
      <c r="BF198" s="76"/>
      <c r="BG198" s="76">
        <v>11</v>
      </c>
      <c r="BH198" s="76"/>
      <c r="BI198" s="76"/>
      <c r="BJ198" s="76"/>
      <c r="BK198" s="76">
        <v>12</v>
      </c>
      <c r="BL198" s="76"/>
      <c r="BM198" s="76"/>
      <c r="BN198" s="76"/>
      <c r="BO198" s="76"/>
      <c r="BP198" s="76">
        <v>13</v>
      </c>
      <c r="BQ198" s="76"/>
      <c r="BR198" s="76"/>
      <c r="BS198" s="76"/>
    </row>
    <row r="199" spans="1:79" s="1" customFormat="1" ht="12" hidden="1" customHeight="1" x14ac:dyDescent="0.25">
      <c r="A199" s="138" t="s">
        <v>146</v>
      </c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31" t="s">
        <v>131</v>
      </c>
      <c r="O199" s="31"/>
      <c r="P199" s="31"/>
      <c r="Q199" s="31"/>
      <c r="R199" s="31"/>
      <c r="S199" s="31"/>
      <c r="T199" s="31"/>
      <c r="U199" s="31"/>
      <c r="V199" s="31" t="s">
        <v>132</v>
      </c>
      <c r="W199" s="31"/>
      <c r="X199" s="31"/>
      <c r="Y199" s="31"/>
      <c r="Z199" s="31"/>
      <c r="AA199" s="91" t="s">
        <v>65</v>
      </c>
      <c r="AB199" s="91"/>
      <c r="AC199" s="91"/>
      <c r="AD199" s="91"/>
      <c r="AE199" s="91"/>
      <c r="AF199" s="91" t="s">
        <v>66</v>
      </c>
      <c r="AG199" s="91"/>
      <c r="AH199" s="91"/>
      <c r="AI199" s="91"/>
      <c r="AJ199" s="91" t="s">
        <v>67</v>
      </c>
      <c r="AK199" s="91"/>
      <c r="AL199" s="91"/>
      <c r="AM199" s="91"/>
      <c r="AN199" s="91"/>
      <c r="AO199" s="91" t="s">
        <v>68</v>
      </c>
      <c r="AP199" s="91"/>
      <c r="AQ199" s="91"/>
      <c r="AR199" s="91"/>
      <c r="AS199" s="91" t="s">
        <v>58</v>
      </c>
      <c r="AT199" s="91"/>
      <c r="AU199" s="91"/>
      <c r="AV199" s="91"/>
      <c r="AW199" s="91"/>
      <c r="AX199" s="91" t="s">
        <v>59</v>
      </c>
      <c r="AY199" s="91"/>
      <c r="AZ199" s="91"/>
      <c r="BA199" s="91"/>
      <c r="BB199" s="91" t="s">
        <v>60</v>
      </c>
      <c r="BC199" s="91"/>
      <c r="BD199" s="91"/>
      <c r="BE199" s="91"/>
      <c r="BF199" s="91"/>
      <c r="BG199" s="91" t="s">
        <v>61</v>
      </c>
      <c r="BH199" s="91"/>
      <c r="BI199" s="91"/>
      <c r="BJ199" s="91"/>
      <c r="BK199" s="91" t="s">
        <v>62</v>
      </c>
      <c r="BL199" s="91"/>
      <c r="BM199" s="91"/>
      <c r="BN199" s="91"/>
      <c r="BO199" s="91"/>
      <c r="BP199" s="91" t="s">
        <v>63</v>
      </c>
      <c r="BQ199" s="91"/>
      <c r="BR199" s="91"/>
      <c r="BS199" s="91"/>
      <c r="CA199" s="1" t="s">
        <v>48</v>
      </c>
    </row>
    <row r="200" spans="1:79" s="6" customFormat="1" ht="12.75" customHeight="1" x14ac:dyDescent="0.25">
      <c r="A200" s="137" t="s">
        <v>147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81"/>
      <c r="O200" s="82"/>
      <c r="P200" s="82"/>
      <c r="Q200" s="82"/>
      <c r="R200" s="82"/>
      <c r="S200" s="82"/>
      <c r="T200" s="82"/>
      <c r="U200" s="127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2"/>
      <c r="BQ200" s="143"/>
      <c r="BR200" s="143"/>
      <c r="BS200" s="144"/>
      <c r="CA200" s="6" t="s">
        <v>49</v>
      </c>
    </row>
    <row r="202" spans="1:79" hidden="1" x14ac:dyDescent="0.25"/>
    <row r="203" spans="1:79" ht="35.25" customHeight="1" x14ac:dyDescent="0.25">
      <c r="A203" s="77" t="s">
        <v>233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</row>
    <row r="204" spans="1:79" ht="57" customHeight="1" x14ac:dyDescent="0.25">
      <c r="A204" s="134" t="s">
        <v>259</v>
      </c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</row>
    <row r="205" spans="1:79" ht="14" hidden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79" hidden="1" x14ac:dyDescent="0.25"/>
    <row r="207" spans="1:79" ht="23.5" customHeight="1" x14ac:dyDescent="0.25">
      <c r="A207" s="145" t="s">
        <v>216</v>
      </c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</row>
    <row r="208" spans="1:79" ht="14.25" customHeight="1" x14ac:dyDescent="0.25">
      <c r="A208" s="77" t="s">
        <v>200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</row>
    <row r="209" spans="1:79" ht="15" customHeight="1" x14ac:dyDescent="0.25">
      <c r="A209" s="139" t="s">
        <v>198</v>
      </c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</row>
    <row r="210" spans="1:79" s="27" customFormat="1" ht="43" customHeight="1" x14ac:dyDescent="0.25">
      <c r="A210" s="92" t="s">
        <v>135</v>
      </c>
      <c r="B210" s="92"/>
      <c r="C210" s="92"/>
      <c r="D210" s="92"/>
      <c r="E210" s="92"/>
      <c r="F210" s="92"/>
      <c r="G210" s="92" t="s">
        <v>19</v>
      </c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 t="s">
        <v>15</v>
      </c>
      <c r="U210" s="92"/>
      <c r="V210" s="92"/>
      <c r="W210" s="92"/>
      <c r="X210" s="92"/>
      <c r="Y210" s="92"/>
      <c r="Z210" s="92" t="s">
        <v>14</v>
      </c>
      <c r="AA210" s="92"/>
      <c r="AB210" s="92"/>
      <c r="AC210" s="92"/>
      <c r="AD210" s="92"/>
      <c r="AE210" s="92" t="s">
        <v>136</v>
      </c>
      <c r="AF210" s="92"/>
      <c r="AG210" s="92"/>
      <c r="AH210" s="92"/>
      <c r="AI210" s="92"/>
      <c r="AJ210" s="92"/>
      <c r="AK210" s="92" t="s">
        <v>137</v>
      </c>
      <c r="AL210" s="92"/>
      <c r="AM210" s="92"/>
      <c r="AN210" s="92"/>
      <c r="AO210" s="92"/>
      <c r="AP210" s="92"/>
      <c r="AQ210" s="92" t="s">
        <v>138</v>
      </c>
      <c r="AR210" s="92"/>
      <c r="AS210" s="92"/>
      <c r="AT210" s="92"/>
      <c r="AU210" s="92"/>
      <c r="AV210" s="92"/>
      <c r="AW210" s="92" t="s">
        <v>98</v>
      </c>
      <c r="AX210" s="92"/>
      <c r="AY210" s="92"/>
      <c r="AZ210" s="92"/>
      <c r="BA210" s="92"/>
      <c r="BB210" s="92"/>
      <c r="BC210" s="92"/>
      <c r="BD210" s="92"/>
      <c r="BE210" s="92"/>
      <c r="BF210" s="92"/>
      <c r="BG210" s="92" t="s">
        <v>139</v>
      </c>
      <c r="BH210" s="92"/>
      <c r="BI210" s="92"/>
      <c r="BJ210" s="92"/>
      <c r="BK210" s="92"/>
      <c r="BL210" s="92"/>
    </row>
    <row r="211" spans="1:79" s="27" customFormat="1" ht="28.5" customHeight="1" x14ac:dyDescent="0.2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 t="s">
        <v>17</v>
      </c>
      <c r="AX211" s="92"/>
      <c r="AY211" s="92"/>
      <c r="AZ211" s="92"/>
      <c r="BA211" s="92"/>
      <c r="BB211" s="92" t="s">
        <v>16</v>
      </c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</row>
    <row r="212" spans="1:79" ht="15" customHeight="1" x14ac:dyDescent="0.25">
      <c r="A212" s="76">
        <v>1</v>
      </c>
      <c r="B212" s="76"/>
      <c r="C212" s="76"/>
      <c r="D212" s="76"/>
      <c r="E212" s="76"/>
      <c r="F212" s="76"/>
      <c r="G212" s="76">
        <v>2</v>
      </c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>
        <v>3</v>
      </c>
      <c r="U212" s="76"/>
      <c r="V212" s="76"/>
      <c r="W212" s="76"/>
      <c r="X212" s="76"/>
      <c r="Y212" s="76"/>
      <c r="Z212" s="76">
        <v>4</v>
      </c>
      <c r="AA212" s="76"/>
      <c r="AB212" s="76"/>
      <c r="AC212" s="76"/>
      <c r="AD212" s="76"/>
      <c r="AE212" s="76">
        <v>5</v>
      </c>
      <c r="AF212" s="76"/>
      <c r="AG212" s="76"/>
      <c r="AH212" s="76"/>
      <c r="AI212" s="76"/>
      <c r="AJ212" s="76"/>
      <c r="AK212" s="76">
        <v>6</v>
      </c>
      <c r="AL212" s="76"/>
      <c r="AM212" s="76"/>
      <c r="AN212" s="76"/>
      <c r="AO212" s="76"/>
      <c r="AP212" s="76"/>
      <c r="AQ212" s="76">
        <v>7</v>
      </c>
      <c r="AR212" s="76"/>
      <c r="AS212" s="76"/>
      <c r="AT212" s="76"/>
      <c r="AU212" s="76"/>
      <c r="AV212" s="76"/>
      <c r="AW212" s="76">
        <v>8</v>
      </c>
      <c r="AX212" s="76"/>
      <c r="AY212" s="76"/>
      <c r="AZ212" s="76"/>
      <c r="BA212" s="76"/>
      <c r="BB212" s="76">
        <v>9</v>
      </c>
      <c r="BC212" s="76"/>
      <c r="BD212" s="76"/>
      <c r="BE212" s="76"/>
      <c r="BF212" s="76"/>
      <c r="BG212" s="76">
        <v>10</v>
      </c>
      <c r="BH212" s="76"/>
      <c r="BI212" s="76"/>
      <c r="BJ212" s="76"/>
      <c r="BK212" s="76"/>
      <c r="BL212" s="76"/>
    </row>
    <row r="213" spans="1:79" s="1" customFormat="1" ht="12" hidden="1" customHeight="1" x14ac:dyDescent="0.25">
      <c r="A213" s="31" t="s">
        <v>64</v>
      </c>
      <c r="B213" s="31"/>
      <c r="C213" s="31"/>
      <c r="D213" s="31"/>
      <c r="E213" s="31"/>
      <c r="F213" s="31"/>
      <c r="G213" s="138" t="s">
        <v>57</v>
      </c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91" t="s">
        <v>80</v>
      </c>
      <c r="U213" s="91"/>
      <c r="V213" s="91"/>
      <c r="W213" s="91"/>
      <c r="X213" s="91"/>
      <c r="Y213" s="91"/>
      <c r="Z213" s="91" t="s">
        <v>81</v>
      </c>
      <c r="AA213" s="91"/>
      <c r="AB213" s="91"/>
      <c r="AC213" s="91"/>
      <c r="AD213" s="91"/>
      <c r="AE213" s="91" t="s">
        <v>82</v>
      </c>
      <c r="AF213" s="91"/>
      <c r="AG213" s="91"/>
      <c r="AH213" s="91"/>
      <c r="AI213" s="91"/>
      <c r="AJ213" s="91"/>
      <c r="AK213" s="91" t="s">
        <v>83</v>
      </c>
      <c r="AL213" s="91"/>
      <c r="AM213" s="91"/>
      <c r="AN213" s="91"/>
      <c r="AO213" s="91"/>
      <c r="AP213" s="91"/>
      <c r="AQ213" s="140" t="s">
        <v>99</v>
      </c>
      <c r="AR213" s="91"/>
      <c r="AS213" s="91"/>
      <c r="AT213" s="91"/>
      <c r="AU213" s="91"/>
      <c r="AV213" s="91"/>
      <c r="AW213" s="91" t="s">
        <v>84</v>
      </c>
      <c r="AX213" s="91"/>
      <c r="AY213" s="91"/>
      <c r="AZ213" s="91"/>
      <c r="BA213" s="91"/>
      <c r="BB213" s="91" t="s">
        <v>85</v>
      </c>
      <c r="BC213" s="91"/>
      <c r="BD213" s="91"/>
      <c r="BE213" s="91"/>
      <c r="BF213" s="91"/>
      <c r="BG213" s="140" t="s">
        <v>100</v>
      </c>
      <c r="BH213" s="91"/>
      <c r="BI213" s="91"/>
      <c r="BJ213" s="91"/>
      <c r="BK213" s="91"/>
      <c r="BL213" s="91"/>
      <c r="CA213" s="1" t="s">
        <v>50</v>
      </c>
    </row>
    <row r="214" spans="1:79" s="6" customFormat="1" ht="12.75" customHeight="1" x14ac:dyDescent="0.25">
      <c r="A214" s="70"/>
      <c r="B214" s="70"/>
      <c r="C214" s="70"/>
      <c r="D214" s="70"/>
      <c r="E214" s="70"/>
      <c r="F214" s="70"/>
      <c r="G214" s="137" t="s">
        <v>147</v>
      </c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>
        <f>IF(ISNUMBER(AK214),AK214,0)-IF(ISNUMBER(AE214),AE214,0)</f>
        <v>0</v>
      </c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>
        <f>IF(ISNUMBER(Z214),Z214,0)+IF(ISNUMBER(AK214),AK214,0)</f>
        <v>0</v>
      </c>
      <c r="BH214" s="87"/>
      <c r="BI214" s="87"/>
      <c r="BJ214" s="87"/>
      <c r="BK214" s="87"/>
      <c r="BL214" s="87"/>
      <c r="CA214" s="6" t="s">
        <v>51</v>
      </c>
    </row>
    <row r="216" spans="1:79" ht="14.25" customHeight="1" x14ac:dyDescent="0.25">
      <c r="A216" s="77" t="s">
        <v>217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</row>
    <row r="217" spans="1:79" ht="15" customHeight="1" x14ac:dyDescent="0.25">
      <c r="A217" s="139" t="s">
        <v>198</v>
      </c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</row>
    <row r="218" spans="1:79" s="30" customFormat="1" ht="18" customHeight="1" x14ac:dyDescent="0.2">
      <c r="A218" s="141" t="s">
        <v>135</v>
      </c>
      <c r="B218" s="141"/>
      <c r="C218" s="141"/>
      <c r="D218" s="141"/>
      <c r="E218" s="141"/>
      <c r="F218" s="141"/>
      <c r="G218" s="141" t="s">
        <v>19</v>
      </c>
      <c r="H218" s="141"/>
      <c r="I218" s="141"/>
      <c r="J218" s="141"/>
      <c r="K218" s="141"/>
      <c r="L218" s="141"/>
      <c r="M218" s="141"/>
      <c r="N218" s="141"/>
      <c r="O218" s="141"/>
      <c r="P218" s="141"/>
      <c r="Q218" s="141" t="s">
        <v>204</v>
      </c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 t="s">
        <v>214</v>
      </c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141"/>
      <c r="AZ218" s="141"/>
      <c r="BA218" s="141"/>
      <c r="BB218" s="141"/>
      <c r="BC218" s="141"/>
      <c r="BD218" s="141"/>
      <c r="BE218" s="141"/>
      <c r="BF218" s="141"/>
      <c r="BG218" s="141"/>
      <c r="BH218" s="141"/>
      <c r="BI218" s="141"/>
      <c r="BJ218" s="141"/>
      <c r="BK218" s="141"/>
      <c r="BL218" s="141"/>
    </row>
    <row r="219" spans="1:79" s="30" customFormat="1" ht="43" customHeight="1" x14ac:dyDescent="0.2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 t="s">
        <v>140</v>
      </c>
      <c r="R219" s="141"/>
      <c r="S219" s="141"/>
      <c r="T219" s="141"/>
      <c r="U219" s="141"/>
      <c r="V219" s="141" t="s">
        <v>141</v>
      </c>
      <c r="W219" s="141"/>
      <c r="X219" s="141"/>
      <c r="Y219" s="141"/>
      <c r="Z219" s="141" t="s">
        <v>142</v>
      </c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 t="s">
        <v>143</v>
      </c>
      <c r="AK219" s="141"/>
      <c r="AL219" s="141"/>
      <c r="AM219" s="141"/>
      <c r="AN219" s="141"/>
      <c r="AO219" s="141" t="s">
        <v>20</v>
      </c>
      <c r="AP219" s="141"/>
      <c r="AQ219" s="141"/>
      <c r="AR219" s="141"/>
      <c r="AS219" s="141"/>
      <c r="AT219" s="141" t="s">
        <v>144</v>
      </c>
      <c r="AU219" s="141"/>
      <c r="AV219" s="141"/>
      <c r="AW219" s="141"/>
      <c r="AX219" s="141" t="s">
        <v>142</v>
      </c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 t="s">
        <v>145</v>
      </c>
      <c r="BI219" s="141"/>
      <c r="BJ219" s="141"/>
      <c r="BK219" s="141"/>
      <c r="BL219" s="141"/>
    </row>
    <row r="220" spans="1:79" s="30" customFormat="1" ht="39" customHeight="1" x14ac:dyDescent="0.2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 t="s">
        <v>17</v>
      </c>
      <c r="AA220" s="141"/>
      <c r="AB220" s="141"/>
      <c r="AC220" s="141"/>
      <c r="AD220" s="141"/>
      <c r="AE220" s="141" t="s">
        <v>16</v>
      </c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 t="s">
        <v>17</v>
      </c>
      <c r="AY220" s="141"/>
      <c r="AZ220" s="141"/>
      <c r="BA220" s="141"/>
      <c r="BB220" s="141"/>
      <c r="BC220" s="141" t="s">
        <v>16</v>
      </c>
      <c r="BD220" s="141"/>
      <c r="BE220" s="141"/>
      <c r="BF220" s="141"/>
      <c r="BG220" s="141"/>
      <c r="BH220" s="141"/>
      <c r="BI220" s="141"/>
      <c r="BJ220" s="141"/>
      <c r="BK220" s="141"/>
      <c r="BL220" s="141"/>
    </row>
    <row r="221" spans="1:79" ht="15" customHeight="1" x14ac:dyDescent="0.25">
      <c r="A221" s="76">
        <v>1</v>
      </c>
      <c r="B221" s="76"/>
      <c r="C221" s="76"/>
      <c r="D221" s="76"/>
      <c r="E221" s="76"/>
      <c r="F221" s="76"/>
      <c r="G221" s="76">
        <v>2</v>
      </c>
      <c r="H221" s="76"/>
      <c r="I221" s="76"/>
      <c r="J221" s="76"/>
      <c r="K221" s="76"/>
      <c r="L221" s="76"/>
      <c r="M221" s="76"/>
      <c r="N221" s="76"/>
      <c r="O221" s="76"/>
      <c r="P221" s="76"/>
      <c r="Q221" s="76">
        <v>3</v>
      </c>
      <c r="R221" s="76"/>
      <c r="S221" s="76"/>
      <c r="T221" s="76"/>
      <c r="U221" s="76"/>
      <c r="V221" s="76">
        <v>4</v>
      </c>
      <c r="W221" s="76"/>
      <c r="X221" s="76"/>
      <c r="Y221" s="76"/>
      <c r="Z221" s="76">
        <v>5</v>
      </c>
      <c r="AA221" s="76"/>
      <c r="AB221" s="76"/>
      <c r="AC221" s="76"/>
      <c r="AD221" s="76"/>
      <c r="AE221" s="76">
        <v>6</v>
      </c>
      <c r="AF221" s="76"/>
      <c r="AG221" s="76"/>
      <c r="AH221" s="76"/>
      <c r="AI221" s="76"/>
      <c r="AJ221" s="76">
        <v>7</v>
      </c>
      <c r="AK221" s="76"/>
      <c r="AL221" s="76"/>
      <c r="AM221" s="76"/>
      <c r="AN221" s="76"/>
      <c r="AO221" s="76">
        <v>8</v>
      </c>
      <c r="AP221" s="76"/>
      <c r="AQ221" s="76"/>
      <c r="AR221" s="76"/>
      <c r="AS221" s="76"/>
      <c r="AT221" s="76">
        <v>9</v>
      </c>
      <c r="AU221" s="76"/>
      <c r="AV221" s="76"/>
      <c r="AW221" s="76"/>
      <c r="AX221" s="76">
        <v>10</v>
      </c>
      <c r="AY221" s="76"/>
      <c r="AZ221" s="76"/>
      <c r="BA221" s="76"/>
      <c r="BB221" s="76"/>
      <c r="BC221" s="76">
        <v>11</v>
      </c>
      <c r="BD221" s="76"/>
      <c r="BE221" s="76"/>
      <c r="BF221" s="76"/>
      <c r="BG221" s="76"/>
      <c r="BH221" s="76">
        <v>12</v>
      </c>
      <c r="BI221" s="76"/>
      <c r="BJ221" s="76"/>
      <c r="BK221" s="76"/>
      <c r="BL221" s="76"/>
    </row>
    <row r="222" spans="1:79" s="1" customFormat="1" ht="12" hidden="1" customHeight="1" x14ac:dyDescent="0.25">
      <c r="A222" s="31" t="s">
        <v>64</v>
      </c>
      <c r="B222" s="31"/>
      <c r="C222" s="31"/>
      <c r="D222" s="31"/>
      <c r="E222" s="31"/>
      <c r="F222" s="31"/>
      <c r="G222" s="138" t="s">
        <v>57</v>
      </c>
      <c r="H222" s="138"/>
      <c r="I222" s="138"/>
      <c r="J222" s="138"/>
      <c r="K222" s="138"/>
      <c r="L222" s="138"/>
      <c r="M222" s="138"/>
      <c r="N222" s="138"/>
      <c r="O222" s="138"/>
      <c r="P222" s="138"/>
      <c r="Q222" s="91" t="s">
        <v>80</v>
      </c>
      <c r="R222" s="91"/>
      <c r="S222" s="91"/>
      <c r="T222" s="91"/>
      <c r="U222" s="91"/>
      <c r="V222" s="91" t="s">
        <v>81</v>
      </c>
      <c r="W222" s="91"/>
      <c r="X222" s="91"/>
      <c r="Y222" s="91"/>
      <c r="Z222" s="91" t="s">
        <v>82</v>
      </c>
      <c r="AA222" s="91"/>
      <c r="AB222" s="91"/>
      <c r="AC222" s="91"/>
      <c r="AD222" s="91"/>
      <c r="AE222" s="91" t="s">
        <v>83</v>
      </c>
      <c r="AF222" s="91"/>
      <c r="AG222" s="91"/>
      <c r="AH222" s="91"/>
      <c r="AI222" s="91"/>
      <c r="AJ222" s="140" t="s">
        <v>101</v>
      </c>
      <c r="AK222" s="91"/>
      <c r="AL222" s="91"/>
      <c r="AM222" s="91"/>
      <c r="AN222" s="91"/>
      <c r="AO222" s="91" t="s">
        <v>84</v>
      </c>
      <c r="AP222" s="91"/>
      <c r="AQ222" s="91"/>
      <c r="AR222" s="91"/>
      <c r="AS222" s="91"/>
      <c r="AT222" s="140" t="s">
        <v>102</v>
      </c>
      <c r="AU222" s="91"/>
      <c r="AV222" s="91"/>
      <c r="AW222" s="91"/>
      <c r="AX222" s="91" t="s">
        <v>85</v>
      </c>
      <c r="AY222" s="91"/>
      <c r="AZ222" s="91"/>
      <c r="BA222" s="91"/>
      <c r="BB222" s="91"/>
      <c r="BC222" s="91" t="s">
        <v>86</v>
      </c>
      <c r="BD222" s="91"/>
      <c r="BE222" s="91"/>
      <c r="BF222" s="91"/>
      <c r="BG222" s="91"/>
      <c r="BH222" s="140" t="s">
        <v>101</v>
      </c>
      <c r="BI222" s="91"/>
      <c r="BJ222" s="91"/>
      <c r="BK222" s="91"/>
      <c r="BL222" s="91"/>
      <c r="CA222" s="1" t="s">
        <v>52</v>
      </c>
    </row>
    <row r="223" spans="1:79" s="6" customFormat="1" ht="12.75" customHeight="1" x14ac:dyDescent="0.25">
      <c r="A223" s="70"/>
      <c r="B223" s="70"/>
      <c r="C223" s="70"/>
      <c r="D223" s="70"/>
      <c r="E223" s="70"/>
      <c r="F223" s="70"/>
      <c r="G223" s="137" t="s">
        <v>147</v>
      </c>
      <c r="H223" s="137"/>
      <c r="I223" s="137"/>
      <c r="J223" s="137"/>
      <c r="K223" s="137"/>
      <c r="L223" s="137"/>
      <c r="M223" s="137"/>
      <c r="N223" s="137"/>
      <c r="O223" s="137"/>
      <c r="P223" s="13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>
        <f>IF(ISNUMBER(Q223),Q223,0)-IF(ISNUMBER(Z223),Z223,0)</f>
        <v>0</v>
      </c>
      <c r="AK223" s="87"/>
      <c r="AL223" s="87"/>
      <c r="AM223" s="87"/>
      <c r="AN223" s="87"/>
      <c r="AO223" s="87"/>
      <c r="AP223" s="87"/>
      <c r="AQ223" s="87"/>
      <c r="AR223" s="87"/>
      <c r="AS223" s="87"/>
      <c r="AT223" s="87">
        <f>IF(ISNUMBER(V223),V223,0)-IF(ISNUMBER(Z223),Z223,0)-IF(ISNUMBER(AE223),AE223,0)</f>
        <v>0</v>
      </c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>
        <f>IF(ISNUMBER(AO223),AO223,0)-IF(ISNUMBER(AX223),AX223,0)</f>
        <v>0</v>
      </c>
      <c r="BI223" s="87"/>
      <c r="BJ223" s="87"/>
      <c r="BK223" s="87"/>
      <c r="BL223" s="87"/>
      <c r="CA223" s="6" t="s">
        <v>53</v>
      </c>
    </row>
    <row r="225" spans="1:79" ht="14.25" customHeight="1" x14ac:dyDescent="0.25">
      <c r="A225" s="77" t="s">
        <v>205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</row>
    <row r="226" spans="1:79" ht="15" customHeight="1" x14ac:dyDescent="0.25">
      <c r="A226" s="139" t="s">
        <v>198</v>
      </c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</row>
    <row r="227" spans="1:79" s="27" customFormat="1" ht="43" customHeight="1" x14ac:dyDescent="0.25">
      <c r="A227" s="92" t="s">
        <v>135</v>
      </c>
      <c r="B227" s="92"/>
      <c r="C227" s="92"/>
      <c r="D227" s="92"/>
      <c r="E227" s="92"/>
      <c r="F227" s="92"/>
      <c r="G227" s="92" t="s">
        <v>19</v>
      </c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 t="s">
        <v>15</v>
      </c>
      <c r="U227" s="92"/>
      <c r="V227" s="92"/>
      <c r="W227" s="92"/>
      <c r="X227" s="92"/>
      <c r="Y227" s="92"/>
      <c r="Z227" s="92" t="s">
        <v>14</v>
      </c>
      <c r="AA227" s="92"/>
      <c r="AB227" s="92"/>
      <c r="AC227" s="92"/>
      <c r="AD227" s="92"/>
      <c r="AE227" s="92" t="s">
        <v>201</v>
      </c>
      <c r="AF227" s="92"/>
      <c r="AG227" s="92"/>
      <c r="AH227" s="92"/>
      <c r="AI227" s="92"/>
      <c r="AJ227" s="92"/>
      <c r="AK227" s="92" t="s">
        <v>206</v>
      </c>
      <c r="AL227" s="92"/>
      <c r="AM227" s="92"/>
      <c r="AN227" s="92"/>
      <c r="AO227" s="92"/>
      <c r="AP227" s="92"/>
      <c r="AQ227" s="92" t="s">
        <v>218</v>
      </c>
      <c r="AR227" s="92"/>
      <c r="AS227" s="92"/>
      <c r="AT227" s="92"/>
      <c r="AU227" s="92"/>
      <c r="AV227" s="92"/>
      <c r="AW227" s="92" t="s">
        <v>18</v>
      </c>
      <c r="AX227" s="92"/>
      <c r="AY227" s="92"/>
      <c r="AZ227" s="92"/>
      <c r="BA227" s="92"/>
      <c r="BB227" s="92"/>
      <c r="BC227" s="92"/>
      <c r="BD227" s="92"/>
      <c r="BE227" s="92" t="s">
        <v>156</v>
      </c>
      <c r="BF227" s="92"/>
      <c r="BG227" s="92"/>
      <c r="BH227" s="92"/>
      <c r="BI227" s="92"/>
      <c r="BJ227" s="92"/>
      <c r="BK227" s="92"/>
      <c r="BL227" s="92"/>
    </row>
    <row r="228" spans="1:79" s="27" customFormat="1" ht="34.5" customHeight="1" x14ac:dyDescent="0.2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</row>
    <row r="229" spans="1:79" ht="15" customHeight="1" x14ac:dyDescent="0.25">
      <c r="A229" s="76">
        <v>1</v>
      </c>
      <c r="B229" s="76"/>
      <c r="C229" s="76"/>
      <c r="D229" s="76"/>
      <c r="E229" s="76"/>
      <c r="F229" s="76"/>
      <c r="G229" s="76">
        <v>2</v>
      </c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>
        <v>3</v>
      </c>
      <c r="U229" s="76"/>
      <c r="V229" s="76"/>
      <c r="W229" s="76"/>
      <c r="X229" s="76"/>
      <c r="Y229" s="76"/>
      <c r="Z229" s="76">
        <v>4</v>
      </c>
      <c r="AA229" s="76"/>
      <c r="AB229" s="76"/>
      <c r="AC229" s="76"/>
      <c r="AD229" s="76"/>
      <c r="AE229" s="76">
        <v>5</v>
      </c>
      <c r="AF229" s="76"/>
      <c r="AG229" s="76"/>
      <c r="AH229" s="76"/>
      <c r="AI229" s="76"/>
      <c r="AJ229" s="76"/>
      <c r="AK229" s="76">
        <v>6</v>
      </c>
      <c r="AL229" s="76"/>
      <c r="AM229" s="76"/>
      <c r="AN229" s="76"/>
      <c r="AO229" s="76"/>
      <c r="AP229" s="76"/>
      <c r="AQ229" s="76">
        <v>7</v>
      </c>
      <c r="AR229" s="76"/>
      <c r="AS229" s="76"/>
      <c r="AT229" s="76"/>
      <c r="AU229" s="76"/>
      <c r="AV229" s="76"/>
      <c r="AW229" s="31">
        <v>8</v>
      </c>
      <c r="AX229" s="31"/>
      <c r="AY229" s="31"/>
      <c r="AZ229" s="31"/>
      <c r="BA229" s="31"/>
      <c r="BB229" s="31"/>
      <c r="BC229" s="31"/>
      <c r="BD229" s="31"/>
      <c r="BE229" s="31">
        <v>9</v>
      </c>
      <c r="BF229" s="31"/>
      <c r="BG229" s="31"/>
      <c r="BH229" s="31"/>
      <c r="BI229" s="31"/>
      <c r="BJ229" s="31"/>
      <c r="BK229" s="31"/>
      <c r="BL229" s="31"/>
    </row>
    <row r="230" spans="1:79" s="1" customFormat="1" ht="18.75" hidden="1" customHeight="1" x14ac:dyDescent="0.25">
      <c r="A230" s="31" t="s">
        <v>64</v>
      </c>
      <c r="B230" s="31"/>
      <c r="C230" s="31"/>
      <c r="D230" s="31"/>
      <c r="E230" s="31"/>
      <c r="F230" s="31"/>
      <c r="G230" s="138" t="s">
        <v>57</v>
      </c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91" t="s">
        <v>80</v>
      </c>
      <c r="U230" s="91"/>
      <c r="V230" s="91"/>
      <c r="W230" s="91"/>
      <c r="X230" s="91"/>
      <c r="Y230" s="91"/>
      <c r="Z230" s="91" t="s">
        <v>81</v>
      </c>
      <c r="AA230" s="91"/>
      <c r="AB230" s="91"/>
      <c r="AC230" s="91"/>
      <c r="AD230" s="91"/>
      <c r="AE230" s="91" t="s">
        <v>82</v>
      </c>
      <c r="AF230" s="91"/>
      <c r="AG230" s="91"/>
      <c r="AH230" s="91"/>
      <c r="AI230" s="91"/>
      <c r="AJ230" s="91"/>
      <c r="AK230" s="91" t="s">
        <v>83</v>
      </c>
      <c r="AL230" s="91"/>
      <c r="AM230" s="91"/>
      <c r="AN230" s="91"/>
      <c r="AO230" s="91"/>
      <c r="AP230" s="91"/>
      <c r="AQ230" s="91" t="s">
        <v>84</v>
      </c>
      <c r="AR230" s="91"/>
      <c r="AS230" s="91"/>
      <c r="AT230" s="91"/>
      <c r="AU230" s="91"/>
      <c r="AV230" s="91"/>
      <c r="AW230" s="138" t="s">
        <v>87</v>
      </c>
      <c r="AX230" s="138"/>
      <c r="AY230" s="138"/>
      <c r="AZ230" s="138"/>
      <c r="BA230" s="138"/>
      <c r="BB230" s="138"/>
      <c r="BC230" s="138"/>
      <c r="BD230" s="138"/>
      <c r="BE230" s="138" t="s">
        <v>88</v>
      </c>
      <c r="BF230" s="138"/>
      <c r="BG230" s="138"/>
      <c r="BH230" s="138"/>
      <c r="BI230" s="138"/>
      <c r="BJ230" s="138"/>
      <c r="BK230" s="138"/>
      <c r="BL230" s="138"/>
      <c r="CA230" s="1" t="s">
        <v>54</v>
      </c>
    </row>
    <row r="231" spans="1:79" s="6" customFormat="1" ht="12.75" customHeight="1" x14ac:dyDescent="0.25">
      <c r="A231" s="70"/>
      <c r="B231" s="70"/>
      <c r="C231" s="70"/>
      <c r="D231" s="70"/>
      <c r="E231" s="70"/>
      <c r="F231" s="70"/>
      <c r="G231" s="137" t="s">
        <v>147</v>
      </c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CA231" s="6" t="s">
        <v>55</v>
      </c>
    </row>
    <row r="233" spans="1:79" s="28" customFormat="1" ht="14.25" customHeight="1" x14ac:dyDescent="0.25">
      <c r="A233" s="134" t="s">
        <v>219</v>
      </c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134"/>
      <c r="BG233" s="134"/>
      <c r="BH233" s="134"/>
      <c r="BI233" s="134"/>
      <c r="BJ233" s="134"/>
      <c r="BK233" s="134"/>
      <c r="BL233" s="134"/>
    </row>
    <row r="234" spans="1:79" s="28" customFormat="1" ht="15" customHeight="1" x14ac:dyDescent="0.2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</row>
    <row r="235" spans="1:79" s="28" customFormat="1" ht="15" hidden="1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</row>
    <row r="236" spans="1:79" s="28" customFormat="1" hidden="1" x14ac:dyDescent="0.25"/>
    <row r="237" spans="1:79" s="28" customFormat="1" ht="14" x14ac:dyDescent="0.25">
      <c r="A237" s="134" t="s">
        <v>234</v>
      </c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</row>
    <row r="238" spans="1:79" s="28" customFormat="1" ht="14" x14ac:dyDescent="0.25">
      <c r="A238" s="134" t="s">
        <v>207</v>
      </c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</row>
    <row r="239" spans="1:79" ht="15" customHeight="1" x14ac:dyDescent="0.2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</row>
    <row r="240" spans="1:79" ht="15" hidden="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58" hidden="1" x14ac:dyDescent="0.25"/>
    <row r="243" spans="1:58" ht="19" customHeight="1" x14ac:dyDescent="0.25">
      <c r="A243" s="128" t="s">
        <v>192</v>
      </c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22"/>
      <c r="AC243" s="22"/>
      <c r="AD243" s="22"/>
      <c r="AE243" s="22"/>
      <c r="AF243" s="22"/>
      <c r="AG243" s="22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22"/>
      <c r="AR243" s="22"/>
      <c r="AS243" s="22"/>
      <c r="AT243" s="22"/>
      <c r="AU243" s="136" t="s">
        <v>194</v>
      </c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</row>
    <row r="244" spans="1:58" ht="12.75" customHeight="1" x14ac:dyDescent="0.25">
      <c r="AB244" s="23"/>
      <c r="AC244" s="23"/>
      <c r="AD244" s="23"/>
      <c r="AE244" s="23"/>
      <c r="AF244" s="23"/>
      <c r="AG244" s="23"/>
      <c r="AH244" s="133" t="s">
        <v>1</v>
      </c>
      <c r="AI244" s="133"/>
      <c r="AJ244" s="133"/>
      <c r="AK244" s="133"/>
      <c r="AL244" s="133"/>
      <c r="AM244" s="133"/>
      <c r="AN244" s="133"/>
      <c r="AO244" s="133"/>
      <c r="AP244" s="133"/>
      <c r="AQ244" s="23"/>
      <c r="AR244" s="23"/>
      <c r="AS244" s="23"/>
      <c r="AT244" s="23"/>
      <c r="AU244" s="133" t="s">
        <v>160</v>
      </c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</row>
    <row r="245" spans="1:58" ht="14" hidden="1" x14ac:dyDescent="0.25">
      <c r="AB245" s="23"/>
      <c r="AC245" s="23"/>
      <c r="AD245" s="23"/>
      <c r="AE245" s="23"/>
      <c r="AF245" s="23"/>
      <c r="AG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3"/>
      <c r="AR245" s="23"/>
      <c r="AS245" s="23"/>
      <c r="AT245" s="23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</row>
    <row r="246" spans="1:58" ht="18" customHeight="1" x14ac:dyDescent="0.25">
      <c r="A246" s="128" t="s">
        <v>193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23"/>
      <c r="AC246" s="23"/>
      <c r="AD246" s="23"/>
      <c r="AE246" s="23"/>
      <c r="AF246" s="23"/>
      <c r="AG246" s="23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23"/>
      <c r="AR246" s="23"/>
      <c r="AS246" s="23"/>
      <c r="AT246" s="23"/>
      <c r="AU246" s="131" t="s">
        <v>195</v>
      </c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</row>
    <row r="247" spans="1:58" ht="12" customHeight="1" x14ac:dyDescent="0.25">
      <c r="AB247" s="23"/>
      <c r="AC247" s="23"/>
      <c r="AD247" s="23"/>
      <c r="AE247" s="23"/>
      <c r="AF247" s="23"/>
      <c r="AG247" s="23"/>
      <c r="AH247" s="133" t="s">
        <v>1</v>
      </c>
      <c r="AI247" s="133"/>
      <c r="AJ247" s="133"/>
      <c r="AK247" s="133"/>
      <c r="AL247" s="133"/>
      <c r="AM247" s="133"/>
      <c r="AN247" s="133"/>
      <c r="AO247" s="133"/>
      <c r="AP247" s="133"/>
      <c r="AQ247" s="23"/>
      <c r="AR247" s="23"/>
      <c r="AS247" s="23"/>
      <c r="AT247" s="23"/>
      <c r="AU247" s="133" t="s">
        <v>160</v>
      </c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</row>
  </sheetData>
  <mergeCells count="159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30:BF30"/>
    <mergeCell ref="BG30:BK30"/>
    <mergeCell ref="BL30:BP30"/>
    <mergeCell ref="BQ30:BT30"/>
    <mergeCell ref="BU30:BY30"/>
    <mergeCell ref="A34:BL34"/>
    <mergeCell ref="AI32:AM32"/>
    <mergeCell ref="AN32:AR32"/>
    <mergeCell ref="AS32:AW32"/>
    <mergeCell ref="AX32:BA32"/>
    <mergeCell ref="BB32:BF32"/>
    <mergeCell ref="BG32:BK32"/>
    <mergeCell ref="BL32:BP32"/>
    <mergeCell ref="BQ32:BT32"/>
    <mergeCell ref="BU32:BY32"/>
    <mergeCell ref="A31:D31"/>
    <mergeCell ref="E31:T31"/>
    <mergeCell ref="U31:Y31"/>
    <mergeCell ref="Z31:AD31"/>
    <mergeCell ref="AE31:AH3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9:BA39"/>
    <mergeCell ref="BB39:BF39"/>
    <mergeCell ref="BG39:BK39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E48:AH48"/>
    <mergeCell ref="AI48:AM48"/>
    <mergeCell ref="AN48:AR48"/>
    <mergeCell ref="AW40:BA40"/>
    <mergeCell ref="BB40:BF40"/>
    <mergeCell ref="BG40:BK40"/>
    <mergeCell ref="A44:BY44"/>
    <mergeCell ref="A45:BY45"/>
    <mergeCell ref="E50:T50"/>
    <mergeCell ref="U50:Y50"/>
    <mergeCell ref="Z50:AD50"/>
    <mergeCell ref="AE50:AH50"/>
    <mergeCell ref="BU48:BY48"/>
    <mergeCell ref="A49:D49"/>
    <mergeCell ref="BQ50:BT50"/>
    <mergeCell ref="BU50:BY50"/>
    <mergeCell ref="AC40:AG40"/>
    <mergeCell ref="AH40:AL40"/>
    <mergeCell ref="AM40:AQ40"/>
    <mergeCell ref="AR40:AV40"/>
    <mergeCell ref="A41:D41"/>
    <mergeCell ref="E41:W41"/>
    <mergeCell ref="X41:AB41"/>
    <mergeCell ref="AC41:AG41"/>
    <mergeCell ref="AH41:AL41"/>
    <mergeCell ref="AM41:AQ41"/>
    <mergeCell ref="AR41:AV41"/>
    <mergeCell ref="E47:T48"/>
    <mergeCell ref="U47:AM47"/>
    <mergeCell ref="AN47:BF47"/>
    <mergeCell ref="A40:D40"/>
    <mergeCell ref="E40:W40"/>
    <mergeCell ref="X40:AB40"/>
    <mergeCell ref="E49:T49"/>
    <mergeCell ref="U49:Y49"/>
    <mergeCell ref="Z49:AD49"/>
    <mergeCell ref="AE49:AH49"/>
    <mergeCell ref="AI49:AM49"/>
    <mergeCell ref="AN49:AR49"/>
    <mergeCell ref="AS49:AW49"/>
    <mergeCell ref="AX49:BA49"/>
    <mergeCell ref="AS48:AW48"/>
    <mergeCell ref="AX48:BA48"/>
    <mergeCell ref="BB48:BF48"/>
    <mergeCell ref="BG48:BK48"/>
    <mergeCell ref="BL48:BP48"/>
    <mergeCell ref="BQ48:BT48"/>
    <mergeCell ref="A47:D48"/>
    <mergeCell ref="A46:BY46"/>
    <mergeCell ref="AW41:BA41"/>
    <mergeCell ref="BB41:BF41"/>
    <mergeCell ref="BG41:BK41"/>
    <mergeCell ref="BB49:BF49"/>
    <mergeCell ref="BG49:BK49"/>
    <mergeCell ref="BL49:BP49"/>
    <mergeCell ref="BQ49:BT49"/>
    <mergeCell ref="BU49:BY49"/>
    <mergeCell ref="BQ53:BT53"/>
    <mergeCell ref="A53:D53"/>
    <mergeCell ref="E53:T53"/>
    <mergeCell ref="U53:Y53"/>
    <mergeCell ref="Z53:AD53"/>
    <mergeCell ref="AE53:AH53"/>
    <mergeCell ref="AI53:AM53"/>
    <mergeCell ref="AN53:AR53"/>
    <mergeCell ref="BG47:BY47"/>
    <mergeCell ref="U48:Y48"/>
    <mergeCell ref="Z48:AD48"/>
    <mergeCell ref="BU58:BY58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BB52:BF52"/>
    <mergeCell ref="BG52:BK52"/>
    <mergeCell ref="BL52:BP52"/>
    <mergeCell ref="BQ52:BT52"/>
    <mergeCell ref="BU52:BY52"/>
    <mergeCell ref="BL50:BP50"/>
    <mergeCell ref="AN50:AR50"/>
    <mergeCell ref="AS50:AW50"/>
    <mergeCell ref="AX50:BA50"/>
    <mergeCell ref="BB50:BF50"/>
    <mergeCell ref="BG50:BK50"/>
    <mergeCell ref="A50:D50"/>
    <mergeCell ref="AE58:AH58"/>
    <mergeCell ref="AI58:AM58"/>
    <mergeCell ref="AN58:AR58"/>
    <mergeCell ref="AS58:AW58"/>
    <mergeCell ref="AX58:BA58"/>
    <mergeCell ref="BB58:BF58"/>
    <mergeCell ref="BU51:BY51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1:AW51"/>
    <mergeCell ref="AX51:BA51"/>
    <mergeCell ref="BB51:BF51"/>
    <mergeCell ref="BG51:BK51"/>
    <mergeCell ref="BL51:BP51"/>
    <mergeCell ref="BQ51:BT51"/>
    <mergeCell ref="BU53:BY53"/>
    <mergeCell ref="AS53:AW53"/>
    <mergeCell ref="AX53:BA53"/>
    <mergeCell ref="A52:D52"/>
    <mergeCell ref="BG58:BK58"/>
    <mergeCell ref="BL58:BP58"/>
    <mergeCell ref="BQ58:BT58"/>
    <mergeCell ref="BB53:BF53"/>
    <mergeCell ref="BG53:BK53"/>
    <mergeCell ref="BL53:BP53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2:BL72"/>
    <mergeCell ref="A73:BK73"/>
    <mergeCell ref="AW70:BA70"/>
    <mergeCell ref="BB70:BF70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R69:AV69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U89:BY89"/>
    <mergeCell ref="AS89:AW89"/>
    <mergeCell ref="AX89:BA89"/>
    <mergeCell ref="BB89:BF89"/>
    <mergeCell ref="BG89:BK89"/>
    <mergeCell ref="BL89:BP89"/>
    <mergeCell ref="BQ89:BT89"/>
    <mergeCell ref="A89:C89"/>
    <mergeCell ref="D89:T89"/>
    <mergeCell ref="U89:Y89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J98:AN98"/>
    <mergeCell ref="AO98:AS98"/>
    <mergeCell ref="AT98:AX98"/>
    <mergeCell ref="AY98:BC98"/>
    <mergeCell ref="D98:T98"/>
    <mergeCell ref="U98:Y98"/>
    <mergeCell ref="Z98:AD98"/>
    <mergeCell ref="AE98:AI98"/>
    <mergeCell ref="A97:C97"/>
    <mergeCell ref="D97:T9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BT107:BX107"/>
    <mergeCell ref="A123:BL123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07:AT107"/>
    <mergeCell ref="AU107:AY107"/>
    <mergeCell ref="AZ107:BD107"/>
    <mergeCell ref="BE107:BI107"/>
    <mergeCell ref="BJ107:BN107"/>
    <mergeCell ref="BO107:BS107"/>
    <mergeCell ref="A107:C107"/>
    <mergeCell ref="AO146:AS146"/>
    <mergeCell ref="AT146:AX146"/>
    <mergeCell ref="AY146:BC146"/>
    <mergeCell ref="BD146:BH146"/>
    <mergeCell ref="BI146:BM146"/>
    <mergeCell ref="BN146:BR146"/>
    <mergeCell ref="A145:T146"/>
    <mergeCell ref="U145:AD145"/>
    <mergeCell ref="AE145:AN145"/>
    <mergeCell ref="AO145:AX145"/>
    <mergeCell ref="AY145:BH145"/>
    <mergeCell ref="BI145:BR145"/>
    <mergeCell ref="U146:Y146"/>
    <mergeCell ref="Z146:AD146"/>
    <mergeCell ref="AE146:AI146"/>
    <mergeCell ref="AJ146:AN146"/>
    <mergeCell ref="AP128:AT128"/>
    <mergeCell ref="AU128:AY128"/>
    <mergeCell ref="AZ128:BD128"/>
    <mergeCell ref="BE128:BI128"/>
    <mergeCell ref="A143:BL143"/>
    <mergeCell ref="A144:BR144"/>
    <mergeCell ref="AP129:AT129"/>
    <mergeCell ref="AU129:AY129"/>
    <mergeCell ref="AZ129:BD129"/>
    <mergeCell ref="BE129:BI129"/>
    <mergeCell ref="A128:C128"/>
    <mergeCell ref="D128:P128"/>
    <mergeCell ref="Q128:U128"/>
    <mergeCell ref="V128:AE128"/>
    <mergeCell ref="AF128:AJ128"/>
    <mergeCell ref="AK128:AO128"/>
    <mergeCell ref="AO148:AS148"/>
    <mergeCell ref="AT148:AX148"/>
    <mergeCell ref="AY148:BC148"/>
    <mergeCell ref="BD148:BH148"/>
    <mergeCell ref="BI148:BM148"/>
    <mergeCell ref="BN148:BR148"/>
    <mergeCell ref="AT147:AX147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147:T147"/>
    <mergeCell ref="U147:Y147"/>
    <mergeCell ref="Z147:AD147"/>
    <mergeCell ref="AE147:AI147"/>
    <mergeCell ref="AJ147:AN147"/>
    <mergeCell ref="AO147:AS147"/>
    <mergeCell ref="A159:C161"/>
    <mergeCell ref="D159:V161"/>
    <mergeCell ref="W159:AH159"/>
    <mergeCell ref="AI159:AT159"/>
    <mergeCell ref="AU159:AZ159"/>
    <mergeCell ref="BA159:BF159"/>
    <mergeCell ref="AT149:AX149"/>
    <mergeCell ref="AY149:BC149"/>
    <mergeCell ref="BD149:BH149"/>
    <mergeCell ref="BI149:BM149"/>
    <mergeCell ref="BN149:BR149"/>
    <mergeCell ref="A158:BL158"/>
    <mergeCell ref="AT150:AX150"/>
    <mergeCell ref="AY150:BC150"/>
    <mergeCell ref="BD150:BH150"/>
    <mergeCell ref="BI150:BM150"/>
    <mergeCell ref="A149:T149"/>
    <mergeCell ref="U149:Y149"/>
    <mergeCell ref="Z149:AD149"/>
    <mergeCell ref="AE149:AI149"/>
    <mergeCell ref="AJ149:AN149"/>
    <mergeCell ref="AO149:AS149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AP177:AT177"/>
    <mergeCell ref="AU177:AY177"/>
    <mergeCell ref="AZ177:BD177"/>
    <mergeCell ref="BE177:BI177"/>
    <mergeCell ref="BJ177:BN177"/>
    <mergeCell ref="BO177:BS177"/>
    <mergeCell ref="A175:BS175"/>
    <mergeCell ref="A176:F177"/>
    <mergeCell ref="G176:S177"/>
    <mergeCell ref="T176:Z177"/>
    <mergeCell ref="AA176:AO176"/>
    <mergeCell ref="AP176:BD176"/>
    <mergeCell ref="BE176:BS176"/>
    <mergeCell ref="AA177:AE177"/>
    <mergeCell ref="AF177:AJ177"/>
    <mergeCell ref="AK177:AO177"/>
    <mergeCell ref="BA164:BC164"/>
    <mergeCell ref="BD164:BF164"/>
    <mergeCell ref="BG164:BI164"/>
    <mergeCell ref="BJ164:BL164"/>
    <mergeCell ref="A173:BL173"/>
    <mergeCell ref="A174:BS174"/>
    <mergeCell ref="AF165:AH165"/>
    <mergeCell ref="AI165:AK165"/>
    <mergeCell ref="AL165:AN165"/>
    <mergeCell ref="AO165:AQ165"/>
    <mergeCell ref="AI164:AK164"/>
    <mergeCell ref="AL164:AN164"/>
    <mergeCell ref="AO164:AQ164"/>
    <mergeCell ref="AR164:AT164"/>
    <mergeCell ref="AU164:AW164"/>
    <mergeCell ref="AX164:AZ164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G186:S187"/>
    <mergeCell ref="T186:Z187"/>
    <mergeCell ref="AA186:AO186"/>
    <mergeCell ref="AP186:BD186"/>
    <mergeCell ref="AA187:AE187"/>
    <mergeCell ref="AF187:AJ187"/>
    <mergeCell ref="AK187:AO187"/>
    <mergeCell ref="AP180:AT180"/>
    <mergeCell ref="AU180:AY180"/>
    <mergeCell ref="AZ180:BD180"/>
    <mergeCell ref="BE181:BI181"/>
    <mergeCell ref="BJ181:BN181"/>
    <mergeCell ref="BO181:BS181"/>
    <mergeCell ref="A181:F181"/>
    <mergeCell ref="G181:S181"/>
    <mergeCell ref="T181:Z181"/>
    <mergeCell ref="AA180:AE180"/>
    <mergeCell ref="AF180:AJ180"/>
    <mergeCell ref="AK180:AO180"/>
    <mergeCell ref="A194:BL194"/>
    <mergeCell ref="A195:BM195"/>
    <mergeCell ref="A196:M197"/>
    <mergeCell ref="N196:U197"/>
    <mergeCell ref="V196:Z197"/>
    <mergeCell ref="AA196:AI196"/>
    <mergeCell ref="AJ196:AR196"/>
    <mergeCell ref="AS196:BA196"/>
    <mergeCell ref="BB196:BJ196"/>
    <mergeCell ref="BK196:BS196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K191:AO191"/>
    <mergeCell ref="AP191:AT191"/>
    <mergeCell ref="AU191:AY191"/>
    <mergeCell ref="AZ191:BD191"/>
    <mergeCell ref="BP198:BS198"/>
    <mergeCell ref="A199:M199"/>
    <mergeCell ref="N199:U199"/>
    <mergeCell ref="V199:Z199"/>
    <mergeCell ref="AA199:AE199"/>
    <mergeCell ref="AF199:AI199"/>
    <mergeCell ref="AJ199:AN199"/>
    <mergeCell ref="AO199:AR199"/>
    <mergeCell ref="AS199:AW199"/>
    <mergeCell ref="AX199:BA199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A197:AE197"/>
    <mergeCell ref="AF197:AI197"/>
    <mergeCell ref="AJ197:AN197"/>
    <mergeCell ref="AO197:AR197"/>
    <mergeCell ref="AS197:AW197"/>
    <mergeCell ref="AX197:BA197"/>
    <mergeCell ref="BP200:BS200"/>
    <mergeCell ref="A203:BL203"/>
    <mergeCell ref="A204:BL204"/>
    <mergeCell ref="A207:BL207"/>
    <mergeCell ref="A208:BL208"/>
    <mergeCell ref="A209:BL209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BE227:BL228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225:BL225"/>
    <mergeCell ref="A226:BL226"/>
    <mergeCell ref="A227:F228"/>
    <mergeCell ref="G227:S228"/>
    <mergeCell ref="T227:Y228"/>
    <mergeCell ref="Z227:AD228"/>
    <mergeCell ref="AE227:AJ228"/>
    <mergeCell ref="AK227:AP228"/>
    <mergeCell ref="AQ227:AV228"/>
    <mergeCell ref="AW227:BD228"/>
    <mergeCell ref="A237:BL237"/>
    <mergeCell ref="A238:BL238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Q231:AV231"/>
    <mergeCell ref="A230:F230"/>
    <mergeCell ref="G230:S230"/>
    <mergeCell ref="T230:Y230"/>
    <mergeCell ref="Z230:AD230"/>
    <mergeCell ref="AE230:AJ230"/>
    <mergeCell ref="AK230:AP230"/>
    <mergeCell ref="A246:AA246"/>
    <mergeCell ref="AH246:AP246"/>
    <mergeCell ref="AU246:BF246"/>
    <mergeCell ref="AH247:AP247"/>
    <mergeCell ref="AU247:BF247"/>
    <mergeCell ref="A32:D32"/>
    <mergeCell ref="E32:T32"/>
    <mergeCell ref="U32:Y32"/>
    <mergeCell ref="Z32:AD32"/>
    <mergeCell ref="AE32:AH32"/>
    <mergeCell ref="A239:BL239"/>
    <mergeCell ref="A243:AA243"/>
    <mergeCell ref="AH243:AP243"/>
    <mergeCell ref="AU243:BF243"/>
    <mergeCell ref="AH244:AP244"/>
    <mergeCell ref="AU244:BF244"/>
    <mergeCell ref="AW231:BD231"/>
    <mergeCell ref="BE231:BL231"/>
    <mergeCell ref="A233:BL233"/>
    <mergeCell ref="A234:BL234"/>
    <mergeCell ref="A70:D70"/>
    <mergeCell ref="E70:W70"/>
    <mergeCell ref="X70:AB70"/>
    <mergeCell ref="AC70:AG70"/>
    <mergeCell ref="AH70:AL70"/>
    <mergeCell ref="AM70:AQ70"/>
    <mergeCell ref="AR70:AV70"/>
    <mergeCell ref="AP108:AT108"/>
    <mergeCell ref="AU108:AY108"/>
    <mergeCell ref="AZ108:BD108"/>
    <mergeCell ref="BD98:BH98"/>
    <mergeCell ref="A98:C98"/>
    <mergeCell ref="BG69:BK69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BE106:BI106"/>
    <mergeCell ref="BJ106:BN106"/>
    <mergeCell ref="BO106:BS106"/>
    <mergeCell ref="BT106:BX106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08:BI108"/>
    <mergeCell ref="BJ108:BN108"/>
    <mergeCell ref="BO108:BS108"/>
    <mergeCell ref="BT108:BX108"/>
    <mergeCell ref="A111:C111"/>
    <mergeCell ref="D111:P111"/>
    <mergeCell ref="Q111:U111"/>
    <mergeCell ref="V111:AE111"/>
    <mergeCell ref="AF111:AJ111"/>
    <mergeCell ref="AK111:AO111"/>
    <mergeCell ref="A108:C108"/>
    <mergeCell ref="D108:P108"/>
    <mergeCell ref="Q108:U108"/>
    <mergeCell ref="V108:AE108"/>
    <mergeCell ref="AF108:AJ108"/>
    <mergeCell ref="AK108:AO108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29:C129"/>
    <mergeCell ref="D129:P129"/>
    <mergeCell ref="Q129:U129"/>
    <mergeCell ref="V129:AE129"/>
    <mergeCell ref="AF129:AJ129"/>
    <mergeCell ref="AK129:AO129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P127:AT127"/>
    <mergeCell ref="AU127:AY127"/>
    <mergeCell ref="AZ127:BD127"/>
    <mergeCell ref="BE127:BI127"/>
    <mergeCell ref="AP126:AT126"/>
    <mergeCell ref="AU126:AY126"/>
    <mergeCell ref="AZ126:BD126"/>
    <mergeCell ref="BE126:BI126"/>
    <mergeCell ref="A127:C127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2:AT132"/>
    <mergeCell ref="AU132:AY132"/>
    <mergeCell ref="AZ132:BD132"/>
    <mergeCell ref="BE132:BI132"/>
    <mergeCell ref="A134:C134"/>
    <mergeCell ref="D134:P134"/>
    <mergeCell ref="Q134:U134"/>
    <mergeCell ref="V134:AE134"/>
    <mergeCell ref="AF134:AJ134"/>
    <mergeCell ref="AK134:AO134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41:AT141"/>
    <mergeCell ref="AU141:AY141"/>
    <mergeCell ref="AZ141:BD141"/>
    <mergeCell ref="BE141:BI141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I151:BM151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AY152:BC152"/>
    <mergeCell ref="BN150:BR150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A150:T150"/>
    <mergeCell ref="U150:Y150"/>
    <mergeCell ref="Z150:AD150"/>
    <mergeCell ref="AE150:AI150"/>
    <mergeCell ref="AJ150:AN150"/>
    <mergeCell ref="AO150:AS150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A165:C165"/>
    <mergeCell ref="D165:V165"/>
    <mergeCell ref="W165:Y165"/>
    <mergeCell ref="Z165:AB165"/>
    <mergeCell ref="AC165:AE165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BJ166:BL166"/>
    <mergeCell ref="A167:C167"/>
    <mergeCell ref="D167:V167"/>
    <mergeCell ref="W167:Y167"/>
    <mergeCell ref="Z167:AB167"/>
    <mergeCell ref="AC167:AE167"/>
    <mergeCell ref="AF167:AH167"/>
    <mergeCell ref="AI167:AK167"/>
    <mergeCell ref="AL167:AN167"/>
    <mergeCell ref="AO167:AQ167"/>
    <mergeCell ref="AR166:AT166"/>
    <mergeCell ref="AU166:AW166"/>
    <mergeCell ref="AX166:AZ166"/>
    <mergeCell ref="BA166:BC166"/>
    <mergeCell ref="BD166:BF166"/>
    <mergeCell ref="BG166:BI166"/>
    <mergeCell ref="BJ165:BL165"/>
    <mergeCell ref="A166:C166"/>
    <mergeCell ref="D166:V166"/>
    <mergeCell ref="W166:Y166"/>
    <mergeCell ref="Z166:AB166"/>
    <mergeCell ref="AC166:AE166"/>
    <mergeCell ref="AF166:AH166"/>
    <mergeCell ref="AI166:AK166"/>
    <mergeCell ref="AL166:AN166"/>
    <mergeCell ref="AO166:AQ166"/>
    <mergeCell ref="AR165:AT165"/>
    <mergeCell ref="AU165:AW165"/>
    <mergeCell ref="AX165:AZ165"/>
    <mergeCell ref="BA165:BC165"/>
    <mergeCell ref="BD165:BF165"/>
    <mergeCell ref="BG165:BI165"/>
    <mergeCell ref="BJ168:BL168"/>
    <mergeCell ref="A169:C169"/>
    <mergeCell ref="D169:V169"/>
    <mergeCell ref="W169:Y169"/>
    <mergeCell ref="Z169:AB169"/>
    <mergeCell ref="AC169:AE169"/>
    <mergeCell ref="AF169:AH169"/>
    <mergeCell ref="AI169:AK169"/>
    <mergeCell ref="AL169:AN169"/>
    <mergeCell ref="AO169:AQ169"/>
    <mergeCell ref="AR168:AT168"/>
    <mergeCell ref="AU168:AW168"/>
    <mergeCell ref="AX168:AZ168"/>
    <mergeCell ref="BA168:BC168"/>
    <mergeCell ref="BD168:BF168"/>
    <mergeCell ref="BG168:BI168"/>
    <mergeCell ref="BJ167:BL167"/>
    <mergeCell ref="A168:C168"/>
    <mergeCell ref="D168:V168"/>
    <mergeCell ref="W168:Y168"/>
    <mergeCell ref="Z168:AB168"/>
    <mergeCell ref="AC168:AE168"/>
    <mergeCell ref="AF168:AH168"/>
    <mergeCell ref="AI168:AK168"/>
    <mergeCell ref="AL168:AN168"/>
    <mergeCell ref="AO168:AQ168"/>
    <mergeCell ref="AR167:AT167"/>
    <mergeCell ref="AU167:AW167"/>
    <mergeCell ref="AX167:AZ167"/>
    <mergeCell ref="BA167:BC167"/>
    <mergeCell ref="BD167:BF167"/>
    <mergeCell ref="BG167:BI167"/>
    <mergeCell ref="AX170:AZ170"/>
    <mergeCell ref="BA170:BC170"/>
    <mergeCell ref="BD170:BF170"/>
    <mergeCell ref="BG170:BI170"/>
    <mergeCell ref="BJ169:BL169"/>
    <mergeCell ref="A170:C170"/>
    <mergeCell ref="D170:V170"/>
    <mergeCell ref="W170:Y170"/>
    <mergeCell ref="Z170:AB170"/>
    <mergeCell ref="AC170:AE170"/>
    <mergeCell ref="AF170:AH170"/>
    <mergeCell ref="AI170:AK170"/>
    <mergeCell ref="AL170:AN170"/>
    <mergeCell ref="AO170:AQ170"/>
    <mergeCell ref="AR169:AT169"/>
    <mergeCell ref="AU169:AW169"/>
    <mergeCell ref="AX169:AZ169"/>
    <mergeCell ref="BA169:BC169"/>
    <mergeCell ref="BD169:BF169"/>
    <mergeCell ref="BG169:BI169"/>
    <mergeCell ref="A191:F191"/>
    <mergeCell ref="G191:S191"/>
    <mergeCell ref="T191:Z191"/>
    <mergeCell ref="AA191:AE191"/>
    <mergeCell ref="AF191:AJ191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U188:AY188"/>
    <mergeCell ref="AZ188:BD188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184:BL184"/>
    <mergeCell ref="A185:BD185"/>
    <mergeCell ref="A186:F187"/>
    <mergeCell ref="A51:D51"/>
    <mergeCell ref="E51:T51"/>
    <mergeCell ref="U51:Y51"/>
    <mergeCell ref="Z51:AD51"/>
    <mergeCell ref="AE51:AH51"/>
    <mergeCell ref="AI51:AM51"/>
    <mergeCell ref="AN51:AR51"/>
    <mergeCell ref="AI50:AM50"/>
    <mergeCell ref="A109:C109"/>
    <mergeCell ref="D109:P109"/>
    <mergeCell ref="Q109:U109"/>
    <mergeCell ref="V109:AE109"/>
    <mergeCell ref="AF109:AJ109"/>
    <mergeCell ref="AK109:AO109"/>
    <mergeCell ref="AP109:AT109"/>
    <mergeCell ref="AU109:AY109"/>
    <mergeCell ref="AZ109:BD109"/>
    <mergeCell ref="Z89:AD89"/>
    <mergeCell ref="AE89:AH89"/>
    <mergeCell ref="AI89:AM89"/>
    <mergeCell ref="AN89:AR89"/>
    <mergeCell ref="AW69:BA69"/>
    <mergeCell ref="BB69:BF69"/>
    <mergeCell ref="AO96:AS96"/>
    <mergeCell ref="AT96:AX96"/>
    <mergeCell ref="AY96:BC96"/>
    <mergeCell ref="BD96:BH96"/>
    <mergeCell ref="U97:Y97"/>
    <mergeCell ref="Z97:AD97"/>
    <mergeCell ref="AE97:AI97"/>
    <mergeCell ref="AJ97:AN97"/>
    <mergeCell ref="AO95:AS95"/>
    <mergeCell ref="A180:F180"/>
    <mergeCell ref="G180:S180"/>
    <mergeCell ref="T180:Z180"/>
    <mergeCell ref="AA181:AE181"/>
    <mergeCell ref="AF181:AJ181"/>
    <mergeCell ref="AK181:AO181"/>
    <mergeCell ref="AP181:AT181"/>
    <mergeCell ref="AU181:AY181"/>
    <mergeCell ref="AZ181:BD181"/>
    <mergeCell ref="BE180:BI180"/>
    <mergeCell ref="BJ180:BN180"/>
    <mergeCell ref="BO180:BS180"/>
    <mergeCell ref="BE109:BI109"/>
    <mergeCell ref="BJ109:BN109"/>
    <mergeCell ref="BO109:BS109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BJ170:BL170"/>
    <mergeCell ref="AR170:AT170"/>
    <mergeCell ref="AU170:AW170"/>
  </mergeCells>
  <conditionalFormatting sqref="A88 A164 A97">
    <cfRule type="cellIs" dxfId="59" priority="66" stopIfTrue="1" operator="equal">
      <formula>A87</formula>
    </cfRule>
  </conditionalFormatting>
  <conditionalFormatting sqref="A128:C128 A107:C108 A109">
    <cfRule type="cellIs" dxfId="58" priority="67" stopIfTrue="1" operator="equal">
      <formula>A106</formula>
    </cfRule>
    <cfRule type="cellIs" dxfId="57" priority="68" stopIfTrue="1" operator="equal">
      <formula>0</formula>
    </cfRule>
  </conditionalFormatting>
  <conditionalFormatting sqref="A89">
    <cfRule type="cellIs" dxfId="56" priority="65" stopIfTrue="1" operator="equal">
      <formula>A88</formula>
    </cfRule>
  </conditionalFormatting>
  <conditionalFormatting sqref="A99">
    <cfRule type="cellIs" dxfId="55" priority="671" stopIfTrue="1" operator="equal">
      <formula>A97</formula>
    </cfRule>
  </conditionalFormatting>
  <conditionalFormatting sqref="A98">
    <cfRule type="cellIs" dxfId="54" priority="63" stopIfTrue="1" operator="equal">
      <formula>A97</formula>
    </cfRule>
  </conditionalFormatting>
  <conditionalFormatting sqref="A165">
    <cfRule type="cellIs" dxfId="53" priority="9" stopIfTrue="1" operator="equal">
      <formula>A164</formula>
    </cfRule>
  </conditionalFormatting>
  <conditionalFormatting sqref="A111:C111">
    <cfRule type="cellIs" dxfId="52" priority="58" stopIfTrue="1" operator="equal">
      <formula>A108</formula>
    </cfRule>
    <cfRule type="cellIs" dxfId="51" priority="59" stopIfTrue="1" operator="equal">
      <formula>0</formula>
    </cfRule>
  </conditionalFormatting>
  <conditionalFormatting sqref="A112:C112">
    <cfRule type="cellIs" dxfId="50" priority="56" stopIfTrue="1" operator="equal">
      <formula>A111</formula>
    </cfRule>
    <cfRule type="cellIs" dxfId="49" priority="57" stopIfTrue="1" operator="equal">
      <formula>0</formula>
    </cfRule>
  </conditionalFormatting>
  <conditionalFormatting sqref="A113:C113">
    <cfRule type="cellIs" dxfId="48" priority="54" stopIfTrue="1" operator="equal">
      <formula>A112</formula>
    </cfRule>
    <cfRule type="cellIs" dxfId="47" priority="55" stopIfTrue="1" operator="equal">
      <formula>0</formula>
    </cfRule>
  </conditionalFormatting>
  <conditionalFormatting sqref="A114:C114">
    <cfRule type="cellIs" dxfId="46" priority="52" stopIfTrue="1" operator="equal">
      <formula>A113</formula>
    </cfRule>
    <cfRule type="cellIs" dxfId="45" priority="53" stopIfTrue="1" operator="equal">
      <formula>0</formula>
    </cfRule>
  </conditionalFormatting>
  <conditionalFormatting sqref="A115:C115">
    <cfRule type="cellIs" dxfId="44" priority="50" stopIfTrue="1" operator="equal">
      <formula>A114</formula>
    </cfRule>
    <cfRule type="cellIs" dxfId="43" priority="51" stopIfTrue="1" operator="equal">
      <formula>0</formula>
    </cfRule>
  </conditionalFormatting>
  <conditionalFormatting sqref="A116:C116">
    <cfRule type="cellIs" dxfId="42" priority="48" stopIfTrue="1" operator="equal">
      <formula>A115</formula>
    </cfRule>
    <cfRule type="cellIs" dxfId="41" priority="49" stopIfTrue="1" operator="equal">
      <formula>0</formula>
    </cfRule>
  </conditionalFormatting>
  <conditionalFormatting sqref="A117:C117">
    <cfRule type="cellIs" dxfId="40" priority="46" stopIfTrue="1" operator="equal">
      <formula>A116</formula>
    </cfRule>
    <cfRule type="cellIs" dxfId="39" priority="47" stopIfTrue="1" operator="equal">
      <formula>0</formula>
    </cfRule>
  </conditionalFormatting>
  <conditionalFormatting sqref="A118:C118">
    <cfRule type="cellIs" dxfId="38" priority="44" stopIfTrue="1" operator="equal">
      <formula>A117</formula>
    </cfRule>
    <cfRule type="cellIs" dxfId="37" priority="45" stopIfTrue="1" operator="equal">
      <formula>0</formula>
    </cfRule>
  </conditionalFormatting>
  <conditionalFormatting sqref="A119:C119">
    <cfRule type="cellIs" dxfId="36" priority="42" stopIfTrue="1" operator="equal">
      <formula>A118</formula>
    </cfRule>
    <cfRule type="cellIs" dxfId="35" priority="43" stopIfTrue="1" operator="equal">
      <formula>0</formula>
    </cfRule>
  </conditionalFormatting>
  <conditionalFormatting sqref="A120:C120">
    <cfRule type="cellIs" dxfId="34" priority="40" stopIfTrue="1" operator="equal">
      <formula>A119</formula>
    </cfRule>
    <cfRule type="cellIs" dxfId="33" priority="41" stopIfTrue="1" operator="equal">
      <formula>0</formula>
    </cfRule>
  </conditionalFormatting>
  <conditionalFormatting sqref="A121:C121">
    <cfRule type="cellIs" dxfId="32" priority="38" stopIfTrue="1" operator="equal">
      <formula>A120</formula>
    </cfRule>
    <cfRule type="cellIs" dxfId="31" priority="39" stopIfTrue="1" operator="equal">
      <formula>0</formula>
    </cfRule>
  </conditionalFormatting>
  <conditionalFormatting sqref="A129:C129">
    <cfRule type="cellIs" dxfId="30" priority="34" stopIfTrue="1" operator="equal">
      <formula>A128</formula>
    </cfRule>
    <cfRule type="cellIs" dxfId="29" priority="35" stopIfTrue="1" operator="equal">
      <formula>0</formula>
    </cfRule>
  </conditionalFormatting>
  <conditionalFormatting sqref="A130:C130">
    <cfRule type="cellIs" dxfId="28" priority="32" stopIfTrue="1" operator="equal">
      <formula>A129</formula>
    </cfRule>
    <cfRule type="cellIs" dxfId="27" priority="33" stopIfTrue="1" operator="equal">
      <formula>0</formula>
    </cfRule>
  </conditionalFormatting>
  <conditionalFormatting sqref="A131:C131">
    <cfRule type="cellIs" dxfId="26" priority="30" stopIfTrue="1" operator="equal">
      <formula>A130</formula>
    </cfRule>
    <cfRule type="cellIs" dxfId="25" priority="31" stopIfTrue="1" operator="equal">
      <formula>0</formula>
    </cfRule>
  </conditionalFormatting>
  <conditionalFormatting sqref="A132:C132 A133">
    <cfRule type="cellIs" dxfId="24" priority="28" stopIfTrue="1" operator="equal">
      <formula>A131</formula>
    </cfRule>
    <cfRule type="cellIs" dxfId="23" priority="29" stopIfTrue="1" operator="equal">
      <formula>0</formula>
    </cfRule>
  </conditionalFormatting>
  <conditionalFormatting sqref="A134:C134">
    <cfRule type="cellIs" dxfId="22" priority="26" stopIfTrue="1" operator="equal">
      <formula>A132</formula>
    </cfRule>
    <cfRule type="cellIs" dxfId="21" priority="27" stopIfTrue="1" operator="equal">
      <formula>0</formula>
    </cfRule>
  </conditionalFormatting>
  <conditionalFormatting sqref="A135:C135">
    <cfRule type="cellIs" dxfId="20" priority="24" stopIfTrue="1" operator="equal">
      <formula>A134</formula>
    </cfRule>
    <cfRule type="cellIs" dxfId="19" priority="25" stopIfTrue="1" operator="equal">
      <formula>0</formula>
    </cfRule>
  </conditionalFormatting>
  <conditionalFormatting sqref="A136:C136">
    <cfRule type="cellIs" dxfId="18" priority="22" stopIfTrue="1" operator="equal">
      <formula>A135</formula>
    </cfRule>
    <cfRule type="cellIs" dxfId="17" priority="23" stopIfTrue="1" operator="equal">
      <formula>0</formula>
    </cfRule>
  </conditionalFormatting>
  <conditionalFormatting sqref="A137:C137">
    <cfRule type="cellIs" dxfId="16" priority="20" stopIfTrue="1" operator="equal">
      <formula>A136</formula>
    </cfRule>
    <cfRule type="cellIs" dxfId="15" priority="21" stopIfTrue="1" operator="equal">
      <formula>0</formula>
    </cfRule>
  </conditionalFormatting>
  <conditionalFormatting sqref="A138:C138">
    <cfRule type="cellIs" dxfId="14" priority="18" stopIfTrue="1" operator="equal">
      <formula>A137</formula>
    </cfRule>
    <cfRule type="cellIs" dxfId="13" priority="19" stopIfTrue="1" operator="equal">
      <formula>0</formula>
    </cfRule>
  </conditionalFormatting>
  <conditionalFormatting sqref="A139:C139">
    <cfRule type="cellIs" dxfId="12" priority="16" stopIfTrue="1" operator="equal">
      <formula>A138</formula>
    </cfRule>
    <cfRule type="cellIs" dxfId="11" priority="17" stopIfTrue="1" operator="equal">
      <formula>0</formula>
    </cfRule>
  </conditionalFormatting>
  <conditionalFormatting sqref="A140:C140">
    <cfRule type="cellIs" dxfId="10" priority="14" stopIfTrue="1" operator="equal">
      <formula>A139</formula>
    </cfRule>
    <cfRule type="cellIs" dxfId="9" priority="15" stopIfTrue="1" operator="equal">
      <formula>0</formula>
    </cfRule>
  </conditionalFormatting>
  <conditionalFormatting sqref="A141:C141">
    <cfRule type="cellIs" dxfId="8" priority="12" stopIfTrue="1" operator="equal">
      <formula>A140</formula>
    </cfRule>
    <cfRule type="cellIs" dxfId="7" priority="13" stopIfTrue="1" operator="equal">
      <formula>0</formula>
    </cfRule>
  </conditionalFormatting>
  <conditionalFormatting sqref="A166">
    <cfRule type="cellIs" dxfId="6" priority="8" stopIfTrue="1" operator="equal">
      <formula>A165</formula>
    </cfRule>
  </conditionalFormatting>
  <conditionalFormatting sqref="A167">
    <cfRule type="cellIs" dxfId="5" priority="7" stopIfTrue="1" operator="equal">
      <formula>A166</formula>
    </cfRule>
  </conditionalFormatting>
  <conditionalFormatting sqref="A168">
    <cfRule type="cellIs" dxfId="4" priority="6" stopIfTrue="1" operator="equal">
      <formula>A167</formula>
    </cfRule>
  </conditionalFormatting>
  <conditionalFormatting sqref="A169">
    <cfRule type="cellIs" dxfId="3" priority="5" stopIfTrue="1" operator="equal">
      <formula>A168</formula>
    </cfRule>
  </conditionalFormatting>
  <conditionalFormatting sqref="A170">
    <cfRule type="cellIs" dxfId="2" priority="4" stopIfTrue="1" operator="equal">
      <formula>A169</formula>
    </cfRule>
  </conditionalFormatting>
  <conditionalFormatting sqref="A110">
    <cfRule type="cellIs" dxfId="1" priority="1" stopIfTrue="1" operator="equal">
      <formula>A109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КПК1115032</vt:lpstr>
      <vt:lpstr>'Додаток2 КПК1115032'!Область_друку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2021-12-17T12:41:18Z</dcterms:modified>
</cp:coreProperties>
</file>