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sport\общие документи\БЮДЖЕТНІ ЗАПИТИ\БЮДЖЕТНИЙ ЗАПИТ 2024\Звіт по паспортам за 2023 рік\"/>
    </mc:Choice>
  </mc:AlternateContent>
  <bookViews>
    <workbookView xWindow="-260" yWindow="-60" windowWidth="25440" windowHeight="14390" firstSheet="2" activeTab="4"/>
  </bookViews>
  <sheets>
    <sheet name="3132" sheetId="3" r:id="rId1"/>
    <sheet name="3133" sheetId="4" r:id="rId2"/>
    <sheet name="5011" sheetId="5" r:id="rId3"/>
    <sheet name="5012" sheetId="6" r:id="rId4"/>
    <sheet name="5022" sheetId="7" r:id="rId5"/>
    <sheet name="5031" sheetId="8" r:id="rId6"/>
    <sheet name="5032" sheetId="9" r:id="rId7"/>
    <sheet name="5049" sheetId="16" r:id="rId8"/>
    <sheet name="7640" sheetId="17" r:id="rId9"/>
    <sheet name="5061" sheetId="10" r:id="rId10"/>
    <sheet name="5062" sheetId="11" r:id="rId11"/>
    <sheet name="5063" sheetId="12" r:id="rId12"/>
    <sheet name="6084" sheetId="13" r:id="rId13"/>
    <sheet name="8821" sheetId="14" r:id="rId14"/>
    <sheet name="7670" sheetId="15" r:id="rId15"/>
  </sheets>
  <definedNames>
    <definedName name="_xlnm.Print_Area" localSheetId="0">'3132'!$A$1:$BQ$148</definedName>
    <definedName name="_xlnm.Print_Area" localSheetId="1">'3133'!$A$1:$BQ$160</definedName>
    <definedName name="_xlnm.Print_Area" localSheetId="2">'5011'!$A$1:$BQ$120</definedName>
    <definedName name="_xlnm.Print_Area" localSheetId="3">'5012'!$A$1:$BQ$123</definedName>
    <definedName name="_xlnm.Print_Area" localSheetId="4">'5022'!$A$1:$BQ$119</definedName>
    <definedName name="_xlnm.Print_Area" localSheetId="5">'5031'!$A$1:$BQ$154</definedName>
    <definedName name="_xlnm.Print_Area" localSheetId="6">'5032'!$A$1:$BQ$112</definedName>
    <definedName name="_xlnm.Print_Area" localSheetId="9">'5061'!$A$1:$BQ$115</definedName>
    <definedName name="_xlnm.Print_Area" localSheetId="10">'5062'!$A$1:$BQ$123</definedName>
    <definedName name="_xlnm.Print_Area" localSheetId="11">'5063'!$A$1:$BQ$113</definedName>
    <definedName name="_xlnm.Print_Area" localSheetId="12">'6084'!$A$1:$BQ$107</definedName>
    <definedName name="_xlnm.Print_Area" localSheetId="13">'8821'!$A$1:$BQ$108</definedName>
  </definedNames>
  <calcPr calcId="152511"/>
</workbook>
</file>

<file path=xl/calcChain.xml><?xml version="1.0" encoding="utf-8"?>
<calcChain xmlns="http://schemas.openxmlformats.org/spreadsheetml/2006/main">
  <c r="BM105" i="8" l="1"/>
  <c r="BM104" i="8"/>
  <c r="BM111" i="8"/>
  <c r="BM110" i="8"/>
  <c r="BM109" i="8"/>
  <c r="AX111" i="8" l="1"/>
  <c r="AS111" i="8"/>
  <c r="AN111" i="8"/>
  <c r="BM113" i="8"/>
  <c r="AS85" i="4"/>
  <c r="AS81" i="4"/>
  <c r="AX104" i="8" l="1"/>
  <c r="BM103" i="8"/>
  <c r="BC103" i="8"/>
  <c r="BM93" i="8"/>
  <c r="BH93" i="8"/>
  <c r="AX93" i="8"/>
  <c r="BM92" i="8"/>
  <c r="BH92" i="8"/>
  <c r="AX114" i="8"/>
  <c r="BC114" i="8"/>
  <c r="AN109" i="8"/>
  <c r="AX109" i="8" s="1"/>
  <c r="AN108" i="8"/>
  <c r="AX108" i="8" s="1"/>
  <c r="AN99" i="8"/>
  <c r="AN103" i="8" s="1"/>
  <c r="AX103" i="8" s="1"/>
  <c r="AN98" i="8"/>
  <c r="AN96" i="8"/>
  <c r="AN95" i="8"/>
  <c r="AN91" i="8"/>
  <c r="AS98" i="8"/>
  <c r="AS91" i="8"/>
  <c r="AS110" i="8"/>
  <c r="AX110" i="8" s="1"/>
  <c r="AX113" i="8"/>
  <c r="AS113" i="8"/>
  <c r="BH113" i="8" s="1"/>
  <c r="BC113" i="8"/>
  <c r="BM106" i="8"/>
  <c r="BH106" i="8"/>
  <c r="BC106" i="8"/>
  <c r="AX106" i="8"/>
  <c r="AS106" i="8"/>
  <c r="AX100" i="8"/>
  <c r="BH100" i="8"/>
  <c r="BH99" i="8"/>
  <c r="AX92" i="8"/>
  <c r="AS92" i="8"/>
  <c r="AN105" i="8" l="1"/>
  <c r="AX98" i="8"/>
  <c r="AX99" i="8"/>
  <c r="AS105" i="8"/>
  <c r="AN102" i="8"/>
  <c r="AX91" i="8"/>
  <c r="AN86" i="8"/>
  <c r="AX90" i="8"/>
  <c r="AN90" i="8"/>
  <c r="AX105" i="8" l="1"/>
  <c r="AN89" i="8"/>
  <c r="AX89" i="8"/>
  <c r="BM88" i="8"/>
  <c r="BH88" i="8"/>
  <c r="BC88" i="8"/>
  <c r="BM87" i="8"/>
  <c r="BH87" i="8"/>
  <c r="BC87" i="8"/>
  <c r="AX88" i="8"/>
  <c r="AX87" i="8"/>
  <c r="AZ44" i="8"/>
  <c r="AZ52" i="8"/>
  <c r="AZ53" i="8"/>
  <c r="AZ50" i="8"/>
  <c r="AZ51" i="8"/>
  <c r="AZ49" i="8"/>
  <c r="AZ47" i="8"/>
  <c r="AZ48" i="8"/>
  <c r="AZ45" i="8"/>
  <c r="AZ46" i="8"/>
  <c r="AU45" i="8"/>
  <c r="AP54" i="8"/>
  <c r="AU54" i="8" l="1"/>
  <c r="BH112" i="8"/>
  <c r="BC112" i="8"/>
  <c r="AI106" i="8"/>
  <c r="AI103" i="8"/>
  <c r="AI100" i="8"/>
  <c r="AI99" i="8"/>
  <c r="AI98" i="8"/>
  <c r="AI93" i="8"/>
  <c r="AI92" i="8"/>
  <c r="AI89" i="8"/>
  <c r="AI88" i="8"/>
  <c r="AI87" i="8"/>
  <c r="AI86" i="8"/>
  <c r="Y86" i="8"/>
  <c r="AA54" i="8"/>
  <c r="S74" i="8" s="1"/>
  <c r="AK54" i="8"/>
  <c r="AF54" i="8"/>
  <c r="AK53" i="8"/>
  <c r="AK52" i="8"/>
  <c r="AK51" i="8"/>
  <c r="AK50" i="8"/>
  <c r="AK49" i="8"/>
  <c r="AK48" i="8"/>
  <c r="BI53" i="8"/>
  <c r="BD53" i="8"/>
  <c r="BI52" i="8"/>
  <c r="BD52" i="8"/>
  <c r="BI51" i="8"/>
  <c r="BD51" i="8"/>
  <c r="BI50" i="8"/>
  <c r="BD50" i="8"/>
  <c r="AK47" i="8"/>
  <c r="AK46" i="8"/>
  <c r="BN53" i="8" l="1"/>
  <c r="BN52" i="8"/>
  <c r="BN51" i="8"/>
  <c r="BN50" i="8"/>
  <c r="AK45" i="8" l="1"/>
  <c r="AK44" i="8"/>
  <c r="AN78" i="4" l="1"/>
  <c r="AX80" i="4"/>
  <c r="AN80" i="4"/>
  <c r="AX79" i="4"/>
  <c r="AX78" i="4" l="1"/>
  <c r="AN77" i="4"/>
  <c r="AX76" i="4"/>
  <c r="AN76" i="4"/>
  <c r="AX117" i="4" l="1"/>
  <c r="AN117" i="4"/>
  <c r="AX108" i="4"/>
  <c r="AN108" i="4"/>
  <c r="AX97" i="4"/>
  <c r="AX94" i="4"/>
  <c r="BM81" i="4"/>
  <c r="BC81" i="4"/>
  <c r="AX81" i="4"/>
  <c r="AN81" i="4"/>
  <c r="AX82" i="4"/>
  <c r="BN49" i="4"/>
  <c r="BD50" i="4"/>
  <c r="AU50" i="4"/>
  <c r="AZ50" i="4" s="1"/>
  <c r="BN50" i="4" s="1"/>
  <c r="AP50" i="4"/>
  <c r="AZ49" i="4"/>
  <c r="BD49" i="4"/>
  <c r="AX119" i="4"/>
  <c r="AN119" i="4"/>
  <c r="AX110" i="4" l="1"/>
  <c r="AN110" i="4"/>
  <c r="AX99" i="4"/>
  <c r="AX98" i="4"/>
  <c r="AX91" i="4"/>
  <c r="AS91" i="4"/>
  <c r="AX89" i="4"/>
  <c r="AX85" i="4"/>
  <c r="AX77" i="4"/>
  <c r="AS64" i="4"/>
  <c r="BI48" i="4"/>
  <c r="BD48" i="4"/>
  <c r="AZ48" i="4"/>
  <c r="BN48" i="4" s="1"/>
  <c r="BN47" i="4"/>
  <c r="BD47" i="4"/>
  <c r="AZ47" i="4"/>
  <c r="BN46" i="4"/>
  <c r="BD46" i="4"/>
  <c r="AZ46" i="4"/>
  <c r="AX106" i="4" l="1"/>
  <c r="AN106" i="4"/>
  <c r="AX95" i="4"/>
  <c r="AX90" i="4"/>
  <c r="AX86" i="4"/>
  <c r="AX78" i="9" l="1"/>
  <c r="AN78" i="9"/>
  <c r="AX75" i="9" l="1"/>
  <c r="AI78" i="9" l="1"/>
  <c r="AI75" i="9"/>
  <c r="AN71" i="9"/>
  <c r="Y71" i="9"/>
  <c r="AI58" i="9"/>
  <c r="BM79" i="16" l="1"/>
  <c r="BC79" i="16"/>
  <c r="AX79" i="16"/>
  <c r="AN79" i="16"/>
  <c r="BH75" i="16"/>
  <c r="BM75" i="16"/>
  <c r="BC75" i="16"/>
  <c r="BH74" i="16"/>
  <c r="BM74" i="16"/>
  <c r="BC74" i="16"/>
  <c r="BM73" i="16"/>
  <c r="BC73" i="16"/>
  <c r="AX73" i="16"/>
  <c r="BH72" i="16" l="1"/>
  <c r="BM72" i="16"/>
  <c r="BC72" i="16"/>
  <c r="BH69" i="16"/>
  <c r="BM69" i="16"/>
  <c r="BC69" i="16"/>
  <c r="AX69" i="16"/>
  <c r="AN69" i="16"/>
  <c r="AI69" i="16"/>
  <c r="AI58" i="16"/>
  <c r="AN58" i="17" l="1"/>
  <c r="X58" i="17"/>
  <c r="AZ44" i="17"/>
  <c r="AU44" i="17"/>
  <c r="AF44" i="17"/>
  <c r="AX77" i="15" l="1"/>
  <c r="AS77" i="15"/>
  <c r="AN60" i="15"/>
  <c r="AU46" i="15"/>
  <c r="AI77" i="15"/>
  <c r="X60" i="15"/>
  <c r="AN77" i="14" l="1"/>
  <c r="X59" i="14"/>
  <c r="AI58" i="13"/>
  <c r="AI74" i="13"/>
  <c r="AD74" i="13"/>
  <c r="AI69" i="13"/>
  <c r="AD69" i="13"/>
  <c r="AA44" i="13"/>
  <c r="AN59" i="12"/>
  <c r="AI59" i="12"/>
  <c r="AF45" i="12"/>
  <c r="AX78" i="12"/>
  <c r="AS78" i="12"/>
  <c r="BH78" i="12" s="1"/>
  <c r="AX71" i="12"/>
  <c r="AI81" i="12"/>
  <c r="AI78" i="12"/>
  <c r="BC78" i="12"/>
  <c r="AI71" i="12"/>
  <c r="S59" i="12"/>
  <c r="AA45" i="12"/>
  <c r="AN89" i="11"/>
  <c r="AN88" i="11"/>
  <c r="AN85" i="11"/>
  <c r="AN84" i="11"/>
  <c r="AN74" i="11"/>
  <c r="AN73" i="11"/>
  <c r="AI89" i="11"/>
  <c r="AI74" i="11"/>
  <c r="AI73" i="11"/>
  <c r="S61" i="11"/>
  <c r="AA47" i="11"/>
  <c r="AX82" i="10"/>
  <c r="AN82" i="10"/>
  <c r="AN78" i="10"/>
  <c r="AN70" i="10"/>
  <c r="Y70" i="10" l="1"/>
  <c r="AI70" i="10" s="1"/>
  <c r="AI82" i="10"/>
  <c r="AI72" i="10"/>
  <c r="AA45" i="10"/>
  <c r="AX83" i="7" l="1"/>
  <c r="AX82" i="7"/>
  <c r="AN79" i="7"/>
  <c r="AI65" i="7" l="1"/>
  <c r="AP49" i="7"/>
  <c r="BC88" i="6"/>
  <c r="AI88" i="6"/>
  <c r="AN88" i="6"/>
  <c r="AX87" i="6"/>
  <c r="AN87" i="6"/>
  <c r="BH89" i="6" l="1"/>
  <c r="BC89" i="6"/>
  <c r="AN82" i="6"/>
  <c r="AN81" i="6"/>
  <c r="AP51" i="6"/>
  <c r="AZ50" i="6"/>
  <c r="AK50" i="6"/>
  <c r="AI87" i="6"/>
  <c r="AI82" i="6"/>
  <c r="AI81" i="6"/>
  <c r="BH79" i="6"/>
  <c r="BC79" i="6"/>
  <c r="BM79" i="6" s="1"/>
  <c r="AX79" i="6"/>
  <c r="AI79" i="6"/>
  <c r="AI78" i="6"/>
  <c r="AI77" i="6"/>
  <c r="S66" i="6"/>
  <c r="AA51" i="6"/>
  <c r="AX86" i="5"/>
  <c r="AX85" i="5"/>
  <c r="AN86" i="5"/>
  <c r="AN85" i="5"/>
  <c r="AX83" i="5" l="1"/>
  <c r="AX82" i="5"/>
  <c r="AX80" i="5"/>
  <c r="AX79" i="5"/>
  <c r="AN80" i="5"/>
  <c r="AN79" i="5"/>
  <c r="BM75" i="5"/>
  <c r="AX76" i="5"/>
  <c r="AX77" i="5"/>
  <c r="AX75" i="5"/>
  <c r="AI64" i="5"/>
  <c r="AP49" i="5"/>
  <c r="AZ47" i="5"/>
  <c r="AZ48" i="5"/>
  <c r="AZ46" i="5"/>
  <c r="BD59" i="17" l="1"/>
  <c r="AY59" i="17"/>
  <c r="BI59" i="17" s="1"/>
  <c r="AS59" i="17"/>
  <c r="AC59" i="17"/>
  <c r="BD58" i="17"/>
  <c r="AS58" i="17"/>
  <c r="BI44" i="17"/>
  <c r="AP44" i="17"/>
  <c r="AA44" i="17"/>
  <c r="AK44" i="17" s="1"/>
  <c r="BI43" i="17"/>
  <c r="BD43" i="17"/>
  <c r="AZ43" i="17"/>
  <c r="AK43" i="17"/>
  <c r="BD59" i="16"/>
  <c r="AY59" i="16"/>
  <c r="BI59" i="16" s="1"/>
  <c r="AS59" i="16"/>
  <c r="AC59" i="16"/>
  <c r="BD58" i="16"/>
  <c r="AS58" i="16"/>
  <c r="BI44" i="16"/>
  <c r="AP44" i="16"/>
  <c r="AZ44" i="16" s="1"/>
  <c r="AA44" i="16"/>
  <c r="AK44" i="16" s="1"/>
  <c r="BI43" i="16"/>
  <c r="BD43" i="16"/>
  <c r="AZ43" i="16"/>
  <c r="AK43" i="16"/>
  <c r="BN43" i="16" l="1"/>
  <c r="BN43" i="17"/>
  <c r="BD44" i="17"/>
  <c r="BN44" i="17" s="1"/>
  <c r="S58" i="17"/>
  <c r="BD44" i="16"/>
  <c r="BN44" i="16" s="1"/>
  <c r="S58" i="16"/>
  <c r="BH77" i="5"/>
  <c r="BC77" i="5"/>
  <c r="BM77" i="5" s="1"/>
  <c r="AI77" i="5"/>
  <c r="AA49" i="5"/>
  <c r="BI48" i="5"/>
  <c r="BD48" i="5"/>
  <c r="AK48" i="5"/>
  <c r="AI119" i="4"/>
  <c r="AI100" i="4"/>
  <c r="AI99" i="4"/>
  <c r="AI98" i="4"/>
  <c r="AI95" i="4"/>
  <c r="AI94" i="4"/>
  <c r="BH92" i="4"/>
  <c r="BC92" i="4"/>
  <c r="AI91" i="4"/>
  <c r="BH91" i="4"/>
  <c r="BC91" i="4"/>
  <c r="AI86" i="4"/>
  <c r="AI82" i="4"/>
  <c r="AI81" i="4"/>
  <c r="AI79" i="4"/>
  <c r="AI78" i="4"/>
  <c r="AI77" i="4"/>
  <c r="AI76" i="4"/>
  <c r="X64" i="4"/>
  <c r="S64" i="4"/>
  <c r="AF50" i="4"/>
  <c r="AA50" i="4"/>
  <c r="AK47" i="4"/>
  <c r="AK48" i="4"/>
  <c r="AK49" i="4"/>
  <c r="AK46" i="4"/>
  <c r="BN48" i="5" l="1"/>
  <c r="AC58" i="17"/>
  <c r="AY58" i="17"/>
  <c r="BI58" i="17" s="1"/>
  <c r="AY58" i="16"/>
  <c r="BI58" i="16" s="1"/>
  <c r="AC58" i="16"/>
  <c r="AK50" i="4"/>
  <c r="BC106" i="3"/>
  <c r="BC105" i="3"/>
  <c r="BC104" i="3"/>
  <c r="AX102" i="3"/>
  <c r="AX100" i="3" l="1"/>
  <c r="AN100" i="3"/>
  <c r="AX99" i="3"/>
  <c r="AS99" i="3"/>
  <c r="AN99" i="3"/>
  <c r="AX92" i="3"/>
  <c r="AX91" i="3"/>
  <c r="AX89" i="3"/>
  <c r="AX90" i="3"/>
  <c r="AX88" i="3"/>
  <c r="AX86" i="3"/>
  <c r="BH86" i="3"/>
  <c r="BC86" i="3"/>
  <c r="AX85" i="3"/>
  <c r="AX84" i="3"/>
  <c r="AX83" i="3"/>
  <c r="BM83" i="3"/>
  <c r="BH83" i="3"/>
  <c r="BC83" i="3"/>
  <c r="AX82" i="3"/>
  <c r="AX81" i="3"/>
  <c r="AX80" i="3"/>
  <c r="AX79" i="3"/>
  <c r="AX78" i="3"/>
  <c r="AX77" i="3"/>
  <c r="AX76" i="3"/>
  <c r="AN62" i="3"/>
  <c r="AN65" i="3"/>
  <c r="AN64" i="3"/>
  <c r="AI65" i="3"/>
  <c r="AI64" i="3"/>
  <c r="AI62" i="3"/>
  <c r="BN47" i="3" l="1"/>
  <c r="BN44" i="3"/>
  <c r="BN45" i="3"/>
  <c r="BN46" i="3"/>
  <c r="BN43" i="3"/>
  <c r="BI47" i="3"/>
  <c r="BI44" i="3"/>
  <c r="BI45" i="3"/>
  <c r="BI46" i="3"/>
  <c r="BI43" i="3"/>
  <c r="BD47" i="3"/>
  <c r="BD44" i="3"/>
  <c r="BD45" i="3"/>
  <c r="BD46" i="3"/>
  <c r="BD43" i="3"/>
  <c r="AZ47" i="3" l="1"/>
  <c r="AU47" i="3"/>
  <c r="AP47" i="3"/>
  <c r="AZ46" i="3"/>
  <c r="AZ45" i="3"/>
  <c r="AZ44" i="3"/>
  <c r="AZ43" i="3"/>
  <c r="AI101" i="3" l="1"/>
  <c r="AI100" i="3"/>
  <c r="AI83" i="3"/>
  <c r="AI82" i="3"/>
  <c r="X65" i="3"/>
  <c r="S65" i="3"/>
  <c r="AF47" i="3"/>
  <c r="AA47" i="3"/>
  <c r="AK44" i="3" l="1"/>
  <c r="AK45" i="3"/>
  <c r="AK46" i="3"/>
  <c r="AK47" i="3"/>
  <c r="AK43" i="3"/>
  <c r="AF46" i="15" l="1"/>
  <c r="BI45" i="15"/>
  <c r="BD45" i="15"/>
  <c r="AZ45" i="15"/>
  <c r="AK45" i="15"/>
  <c r="BH77" i="15"/>
  <c r="BC77" i="15"/>
  <c r="BH72" i="15"/>
  <c r="BC72" i="15"/>
  <c r="BH71" i="15"/>
  <c r="BM71" i="15" s="1"/>
  <c r="BC71" i="15"/>
  <c r="BD61" i="15"/>
  <c r="BI61" i="15" s="1"/>
  <c r="AY61" i="15"/>
  <c r="AS61" i="15"/>
  <c r="AC61" i="15"/>
  <c r="BD60" i="15"/>
  <c r="AI60" i="15"/>
  <c r="S60" i="15"/>
  <c r="AZ46" i="15"/>
  <c r="AP46" i="15"/>
  <c r="AA46" i="15"/>
  <c r="BD46" i="15" s="1"/>
  <c r="BI44" i="15"/>
  <c r="BD44" i="15"/>
  <c r="AZ44" i="15"/>
  <c r="AK44" i="15"/>
  <c r="AS60" i="15" l="1"/>
  <c r="BN44" i="15"/>
  <c r="AY60" i="15"/>
  <c r="BI60" i="15" s="1"/>
  <c r="BI46" i="15"/>
  <c r="BN46" i="15" s="1"/>
  <c r="BN45" i="15"/>
  <c r="AC60" i="15"/>
  <c r="AK46" i="15"/>
  <c r="AN59" i="14"/>
  <c r="AI59" i="14"/>
  <c r="S59" i="14"/>
  <c r="AU45" i="14"/>
  <c r="AP45" i="14"/>
  <c r="AF45" i="14"/>
  <c r="AA45" i="14"/>
  <c r="S58" i="13"/>
  <c r="AP44" i="13"/>
  <c r="AI79" i="12"/>
  <c r="AX77" i="12"/>
  <c r="AX75" i="12"/>
  <c r="AI75" i="12"/>
  <c r="AX74" i="12"/>
  <c r="AX70" i="12"/>
  <c r="AU45" i="12"/>
  <c r="AP45" i="12"/>
  <c r="AX89" i="11"/>
  <c r="AX88" i="11"/>
  <c r="AI88" i="11"/>
  <c r="AI86" i="11"/>
  <c r="AX85" i="11"/>
  <c r="AI85" i="11"/>
  <c r="AX84" i="11"/>
  <c r="AI84" i="11"/>
  <c r="AX80" i="11"/>
  <c r="AX78" i="11"/>
  <c r="BH78" i="11"/>
  <c r="BC78" i="11"/>
  <c r="BM78" i="11" s="1"/>
  <c r="AI78" i="11"/>
  <c r="AX76" i="11"/>
  <c r="AX74" i="11" l="1"/>
  <c r="AX73" i="11"/>
  <c r="AP47" i="11"/>
  <c r="AI61" i="11" s="1"/>
  <c r="AX78" i="10"/>
  <c r="AI78" i="10"/>
  <c r="AI73" i="10"/>
  <c r="AX70" i="10"/>
  <c r="S59" i="10"/>
  <c r="AP45" i="10"/>
  <c r="AI59" i="10" s="1"/>
  <c r="AX81" i="9"/>
  <c r="AX79" i="9"/>
  <c r="AI79" i="9"/>
  <c r="BH73" i="9"/>
  <c r="BC73" i="9"/>
  <c r="AX71" i="9"/>
  <c r="AI71" i="9"/>
  <c r="AP44" i="9"/>
  <c r="AA44" i="9"/>
  <c r="S58" i="9" s="1"/>
  <c r="BH95" i="8"/>
  <c r="BC95" i="8"/>
  <c r="BM95" i="8" s="1"/>
  <c r="AX95" i="8"/>
  <c r="AI95" i="8"/>
  <c r="BH97" i="8"/>
  <c r="BC97" i="8"/>
  <c r="BM97" i="8" s="1"/>
  <c r="AX97" i="8"/>
  <c r="AI97" i="8"/>
  <c r="AX96" i="8"/>
  <c r="AI96" i="8"/>
  <c r="AI91" i="8"/>
  <c r="AI90" i="8"/>
  <c r="BH89" i="8"/>
  <c r="BM89" i="8"/>
  <c r="BC89" i="8"/>
  <c r="AN74" i="8"/>
  <c r="AS86" i="8" s="1"/>
  <c r="AS102" i="8" s="1"/>
  <c r="AI74" i="8"/>
  <c r="X74" i="8"/>
  <c r="AD86" i="8" s="1"/>
  <c r="BI49" i="8"/>
  <c r="BD49" i="8"/>
  <c r="BC86" i="8" l="1"/>
  <c r="BH86" i="8"/>
  <c r="BN49" i="8"/>
  <c r="BD44" i="8" l="1"/>
  <c r="BI44" i="8"/>
  <c r="BD45" i="8"/>
  <c r="BI45" i="8"/>
  <c r="BD46" i="8"/>
  <c r="BI46" i="8"/>
  <c r="BD47" i="8"/>
  <c r="BI47" i="8"/>
  <c r="BD48" i="8"/>
  <c r="BI48" i="8"/>
  <c r="AZ54" i="8"/>
  <c r="BD54" i="8"/>
  <c r="BI54" i="8"/>
  <c r="AC74" i="8"/>
  <c r="AS74" i="8"/>
  <c r="AX86" i="8" s="1"/>
  <c r="AX102" i="8" s="1"/>
  <c r="AY74" i="8"/>
  <c r="BD74" i="8"/>
  <c r="AC75" i="8"/>
  <c r="AS75" i="8"/>
  <c r="AY75" i="8"/>
  <c r="BD75" i="8"/>
  <c r="BI75" i="8" s="1"/>
  <c r="BC85" i="8"/>
  <c r="BH85" i="8"/>
  <c r="BC90" i="8"/>
  <c r="BM90" i="8" s="1"/>
  <c r="BH90" i="8"/>
  <c r="BC91" i="8"/>
  <c r="BH91" i="8"/>
  <c r="BC96" i="8"/>
  <c r="BM96" i="8" s="1"/>
  <c r="BH96" i="8"/>
  <c r="BC98" i="8"/>
  <c r="BH98" i="8"/>
  <c r="BC102" i="8"/>
  <c r="BH102" i="8"/>
  <c r="BC104" i="8"/>
  <c r="BH104" i="8"/>
  <c r="BC105" i="8"/>
  <c r="BH105" i="8"/>
  <c r="BC108" i="8"/>
  <c r="BH108" i="8"/>
  <c r="BC109" i="8"/>
  <c r="BH109" i="8"/>
  <c r="BC110" i="8"/>
  <c r="BH110" i="8"/>
  <c r="BC111" i="8"/>
  <c r="BH111" i="8"/>
  <c r="BM102" i="8" l="1"/>
  <c r="BM108" i="8"/>
  <c r="BM98" i="8"/>
  <c r="BM91" i="8"/>
  <c r="BM86" i="8"/>
  <c r="BI74" i="8"/>
  <c r="BN46" i="8"/>
  <c r="BN54" i="8"/>
  <c r="BN48" i="8"/>
  <c r="BN47" i="8"/>
  <c r="BN45" i="8"/>
  <c r="BN44" i="8"/>
  <c r="BM85" i="7"/>
  <c r="AI85" i="7"/>
  <c r="AI82" i="7"/>
  <c r="AI83" i="7"/>
  <c r="BM80" i="7"/>
  <c r="AI80" i="7"/>
  <c r="BM79" i="7"/>
  <c r="AI79" i="7"/>
  <c r="BM77" i="7"/>
  <c r="AI77" i="7"/>
  <c r="AI76" i="7"/>
  <c r="BH82" i="7"/>
  <c r="BC82" i="7"/>
  <c r="BM82" i="7" s="1"/>
  <c r="BH79" i="7"/>
  <c r="BC79" i="7"/>
  <c r="BH77" i="7"/>
  <c r="BC77" i="7"/>
  <c r="S65" i="7"/>
  <c r="AA49" i="7"/>
  <c r="AX88" i="6"/>
  <c r="AX84" i="6"/>
  <c r="AX82" i="6"/>
  <c r="AX81" i="6"/>
  <c r="AX78" i="6"/>
  <c r="AX77" i="6"/>
  <c r="AI66" i="6"/>
  <c r="BC86" i="5"/>
  <c r="BM86" i="5" s="1"/>
  <c r="AI86" i="5"/>
  <c r="BC85" i="5"/>
  <c r="BM85" i="5" s="1"/>
  <c r="AI85" i="5"/>
  <c r="BC80" i="5"/>
  <c r="BM80" i="5" s="1"/>
  <c r="AI80" i="5"/>
  <c r="BC79" i="5"/>
  <c r="BM79" i="5" s="1"/>
  <c r="AI79" i="5"/>
  <c r="AI76" i="5"/>
  <c r="AI75" i="5"/>
  <c r="S64" i="5"/>
  <c r="AI117" i="4"/>
  <c r="AI110" i="4"/>
  <c r="AI108" i="4"/>
  <c r="AI107" i="4"/>
  <c r="BC106" i="4"/>
  <c r="BM106" i="4" s="1"/>
  <c r="AI106" i="4"/>
  <c r="BC100" i="4"/>
  <c r="BM100" i="4" s="1"/>
  <c r="BH96" i="4"/>
  <c r="BC96" i="4"/>
  <c r="BH95" i="4"/>
  <c r="BC95" i="4"/>
  <c r="BH90" i="4"/>
  <c r="BC90" i="4"/>
  <c r="BM90" i="4" s="1"/>
  <c r="AI90" i="4"/>
  <c r="AI87" i="4"/>
  <c r="AI88" i="4"/>
  <c r="AI89" i="4"/>
  <c r="AI85" i="4"/>
  <c r="AI80" i="4"/>
  <c r="BD64" i="4"/>
  <c r="BM102" i="3"/>
  <c r="BH102" i="3"/>
  <c r="BC102" i="3"/>
  <c r="BM99" i="3"/>
  <c r="BH92" i="3"/>
  <c r="BC92" i="3"/>
  <c r="AI92" i="3"/>
  <c r="BC89" i="3"/>
  <c r="BH89" i="3"/>
  <c r="BM89" i="3"/>
  <c r="BH85" i="3"/>
  <c r="BC85" i="3"/>
  <c r="AI85" i="3"/>
  <c r="BH84" i="3"/>
  <c r="BC84" i="3"/>
  <c r="BM84" i="3"/>
  <c r="AI84" i="3"/>
  <c r="BM77" i="3"/>
  <c r="BM78" i="3"/>
  <c r="BM79" i="3"/>
  <c r="BM80" i="3"/>
  <c r="BM81" i="3"/>
  <c r="BM76" i="3"/>
  <c r="BM87" i="3"/>
  <c r="BM88" i="3"/>
  <c r="BM90" i="3"/>
  <c r="BM91" i="3"/>
  <c r="BM94" i="3"/>
  <c r="BM95" i="3"/>
  <c r="BM96" i="3"/>
  <c r="BM97" i="3"/>
  <c r="BM98" i="3"/>
  <c r="BM100" i="3"/>
  <c r="BM101" i="3"/>
  <c r="BM103" i="3"/>
  <c r="BM75" i="3"/>
  <c r="AC61" i="3"/>
  <c r="AS61" i="3"/>
  <c r="AY61" i="3"/>
  <c r="BD61" i="3"/>
  <c r="AC63" i="3"/>
  <c r="AS63" i="3"/>
  <c r="AY63" i="3"/>
  <c r="BI63" i="3" s="1"/>
  <c r="BD63" i="3"/>
  <c r="AC64" i="3"/>
  <c r="AS64" i="3"/>
  <c r="AY64" i="3"/>
  <c r="BD64" i="3"/>
  <c r="AC65" i="3"/>
  <c r="AS65" i="3"/>
  <c r="AY65" i="3"/>
  <c r="BD65" i="3"/>
  <c r="BC75" i="3"/>
  <c r="BH75" i="3"/>
  <c r="BC76" i="3"/>
  <c r="BH76" i="3"/>
  <c r="BC77" i="3"/>
  <c r="BH77" i="3"/>
  <c r="BC78" i="3"/>
  <c r="BH78" i="3"/>
  <c r="BC79" i="3"/>
  <c r="BH79" i="3"/>
  <c r="BC80" i="3"/>
  <c r="BH80" i="3"/>
  <c r="BC81" i="3"/>
  <c r="BH81" i="3"/>
  <c r="BC88" i="3"/>
  <c r="BH88" i="3"/>
  <c r="BC90" i="3"/>
  <c r="BH90" i="3"/>
  <c r="BC91" i="3"/>
  <c r="BH91" i="3"/>
  <c r="BC94" i="3"/>
  <c r="BH94" i="3"/>
  <c r="BH95" i="3"/>
  <c r="BC96" i="3"/>
  <c r="BH96" i="3"/>
  <c r="BC97" i="3"/>
  <c r="BH97" i="3"/>
  <c r="BC99" i="3"/>
  <c r="BH99" i="3"/>
  <c r="BC100" i="3"/>
  <c r="BH100" i="3"/>
  <c r="BC101" i="3"/>
  <c r="BH101" i="3"/>
  <c r="BC103" i="3"/>
  <c r="BI65" i="3" l="1"/>
  <c r="BC82" i="3"/>
  <c r="BH82" i="3"/>
  <c r="BM85" i="3"/>
  <c r="AS62" i="3"/>
  <c r="AY62" i="3"/>
  <c r="BI64" i="3"/>
  <c r="BI61" i="3"/>
  <c r="BH77" i="14"/>
  <c r="BC77" i="14"/>
  <c r="BH75" i="14"/>
  <c r="BC75" i="14"/>
  <c r="BH73" i="14"/>
  <c r="BC73" i="14"/>
  <c r="BH71" i="14"/>
  <c r="BC71" i="14"/>
  <c r="BH70" i="14"/>
  <c r="BM70" i="14" s="1"/>
  <c r="BC70" i="14"/>
  <c r="BD60" i="14"/>
  <c r="AY60" i="14"/>
  <c r="BI60" i="14" s="1"/>
  <c r="AS60" i="14"/>
  <c r="AC60" i="14"/>
  <c r="BD59" i="14"/>
  <c r="AY59" i="14"/>
  <c r="AS59" i="14"/>
  <c r="AC59" i="14"/>
  <c r="BI45" i="14"/>
  <c r="BD45" i="14"/>
  <c r="AZ45" i="14"/>
  <c r="AK45" i="14"/>
  <c r="BI44" i="14"/>
  <c r="BD44" i="14"/>
  <c r="AZ44" i="14"/>
  <c r="AK44" i="14"/>
  <c r="BH76" i="13"/>
  <c r="BC76" i="13"/>
  <c r="BH74" i="13"/>
  <c r="BC74" i="13"/>
  <c r="BC72" i="13"/>
  <c r="BH70" i="13"/>
  <c r="BC70" i="13"/>
  <c r="BH69" i="13"/>
  <c r="BM69" i="13" s="1"/>
  <c r="BC69" i="13"/>
  <c r="BD59" i="13"/>
  <c r="AY59" i="13"/>
  <c r="BI59" i="13" s="1"/>
  <c r="AS59" i="13"/>
  <c r="AC59" i="13"/>
  <c r="BD58" i="13"/>
  <c r="AY58" i="13"/>
  <c r="BI58" i="13" s="1"/>
  <c r="AS58" i="13"/>
  <c r="AC58" i="13"/>
  <c r="BI44" i="13"/>
  <c r="BD44" i="13"/>
  <c r="BN44" i="13" s="1"/>
  <c r="AZ44" i="13"/>
  <c r="AK44" i="13"/>
  <c r="BI43" i="13"/>
  <c r="BD43" i="13"/>
  <c r="AZ43" i="13"/>
  <c r="AK43" i="13"/>
  <c r="BH82" i="12"/>
  <c r="BC82" i="12"/>
  <c r="BH81" i="12"/>
  <c r="BC81" i="12"/>
  <c r="BH79" i="12"/>
  <c r="BC79" i="12"/>
  <c r="BH77" i="12"/>
  <c r="BC77" i="12"/>
  <c r="BH75" i="12"/>
  <c r="BC75" i="12"/>
  <c r="BH74" i="12"/>
  <c r="BC74" i="12"/>
  <c r="BH71" i="12"/>
  <c r="BC71" i="12"/>
  <c r="BH70" i="12"/>
  <c r="BC70" i="12"/>
  <c r="BD60" i="12"/>
  <c r="AY60" i="12"/>
  <c r="AS60" i="12"/>
  <c r="AC60" i="12"/>
  <c r="BD59" i="12"/>
  <c r="AY59" i="12"/>
  <c r="AS59" i="12"/>
  <c r="AC59" i="12"/>
  <c r="BI45" i="12"/>
  <c r="BD45" i="12"/>
  <c r="AZ45" i="12"/>
  <c r="AK45" i="12"/>
  <c r="BI44" i="12"/>
  <c r="BD44" i="12"/>
  <c r="AZ44" i="12"/>
  <c r="AK44" i="12"/>
  <c r="BH89" i="11"/>
  <c r="BC89" i="11"/>
  <c r="BH88" i="11"/>
  <c r="BC88" i="11"/>
  <c r="BM88" i="11" s="1"/>
  <c r="BH86" i="11"/>
  <c r="BC86" i="11"/>
  <c r="BM86" i="11" s="1"/>
  <c r="BH85" i="11"/>
  <c r="BC85" i="11"/>
  <c r="BM85" i="11" s="1"/>
  <c r="BH84" i="11"/>
  <c r="BC84" i="11"/>
  <c r="BM84" i="11" s="1"/>
  <c r="BH82" i="11"/>
  <c r="BC82" i="11"/>
  <c r="BH81" i="11"/>
  <c r="BC81" i="11"/>
  <c r="BH80" i="11"/>
  <c r="BC80" i="11"/>
  <c r="BM80" i="11" s="1"/>
  <c r="BH77" i="11"/>
  <c r="BC77" i="11"/>
  <c r="BH76" i="11"/>
  <c r="BC76" i="11"/>
  <c r="BM76" i="11" s="1"/>
  <c r="BH75" i="11"/>
  <c r="BC75" i="11"/>
  <c r="BH74" i="11"/>
  <c r="BC74" i="11"/>
  <c r="BM74" i="11" s="1"/>
  <c r="BH73" i="11"/>
  <c r="BC73" i="11"/>
  <c r="BM73" i="11" s="1"/>
  <c r="BD62" i="11"/>
  <c r="AY62" i="11"/>
  <c r="AS62" i="11"/>
  <c r="AC62" i="11"/>
  <c r="BD61" i="11"/>
  <c r="AY61" i="11"/>
  <c r="BI61" i="11" s="1"/>
  <c r="AS61" i="11"/>
  <c r="AC61" i="11"/>
  <c r="BI47" i="11"/>
  <c r="BD47" i="11"/>
  <c r="AZ47" i="11"/>
  <c r="AK47" i="11"/>
  <c r="BI46" i="11"/>
  <c r="BD46" i="11"/>
  <c r="BN46" i="11" s="1"/>
  <c r="AZ46" i="11"/>
  <c r="AK46" i="11"/>
  <c r="BI45" i="11"/>
  <c r="BD45" i="11"/>
  <c r="AZ45" i="11"/>
  <c r="AK45" i="11"/>
  <c r="BH83" i="10"/>
  <c r="BC83" i="10"/>
  <c r="BH82" i="10"/>
  <c r="BC82" i="10"/>
  <c r="BM82" i="10" s="1"/>
  <c r="BH80" i="10"/>
  <c r="BC80" i="10"/>
  <c r="BH79" i="10"/>
  <c r="BC79" i="10"/>
  <c r="BH78" i="10"/>
  <c r="BC78" i="10"/>
  <c r="BM78" i="10" s="1"/>
  <c r="BH76" i="10"/>
  <c r="BC76" i="10"/>
  <c r="BH75" i="10"/>
  <c r="BC75" i="10"/>
  <c r="BH74" i="10"/>
  <c r="BC74" i="10"/>
  <c r="BH73" i="10"/>
  <c r="BC73" i="10"/>
  <c r="BM73" i="10" s="1"/>
  <c r="BH72" i="10"/>
  <c r="BC72" i="10"/>
  <c r="BH70" i="10"/>
  <c r="BC70" i="10"/>
  <c r="BM70" i="10" s="1"/>
  <c r="BD60" i="10"/>
  <c r="BI60" i="10" s="1"/>
  <c r="AY60" i="10"/>
  <c r="AS60" i="10"/>
  <c r="AC60" i="10"/>
  <c r="BD59" i="10"/>
  <c r="AY59" i="10"/>
  <c r="AS59" i="10"/>
  <c r="AC59" i="10"/>
  <c r="BI45" i="10"/>
  <c r="BD45" i="10"/>
  <c r="AZ45" i="10"/>
  <c r="AK45" i="10"/>
  <c r="BI44" i="10"/>
  <c r="BD44" i="10"/>
  <c r="AZ44" i="10"/>
  <c r="AK44" i="10"/>
  <c r="BI43" i="10"/>
  <c r="BD43" i="10"/>
  <c r="AZ43" i="10"/>
  <c r="AK43" i="10"/>
  <c r="BH81" i="9"/>
  <c r="BC81" i="9"/>
  <c r="BH79" i="9"/>
  <c r="BC79" i="9"/>
  <c r="BH78" i="9"/>
  <c r="BC78" i="9"/>
  <c r="BH76" i="9"/>
  <c r="BC76" i="9"/>
  <c r="BH75" i="9"/>
  <c r="BC75" i="9"/>
  <c r="BH72" i="9"/>
  <c r="BC72" i="9"/>
  <c r="BH71" i="9"/>
  <c r="BC71" i="9"/>
  <c r="BM71" i="9" s="1"/>
  <c r="BH70" i="9"/>
  <c r="BC70" i="9"/>
  <c r="BH69" i="9"/>
  <c r="BC69" i="9"/>
  <c r="BD59" i="9"/>
  <c r="AY59" i="9"/>
  <c r="AS59" i="9"/>
  <c r="AC59" i="9"/>
  <c r="BD58" i="9"/>
  <c r="AY58" i="9"/>
  <c r="BI58" i="9" s="1"/>
  <c r="AS58" i="9"/>
  <c r="AC58" i="9"/>
  <c r="BI44" i="9"/>
  <c r="BD44" i="9"/>
  <c r="AZ44" i="9"/>
  <c r="AK44" i="9"/>
  <c r="BI43" i="9"/>
  <c r="BD43" i="9"/>
  <c r="BN43" i="9" s="1"/>
  <c r="AZ43" i="9"/>
  <c r="AK43" i="9"/>
  <c r="BH85" i="7"/>
  <c r="BC85" i="7"/>
  <c r="BH83" i="7"/>
  <c r="BC83" i="7"/>
  <c r="BM83" i="7" s="1"/>
  <c r="BH80" i="7"/>
  <c r="BC80" i="7"/>
  <c r="BH76" i="7"/>
  <c r="BC76" i="7"/>
  <c r="BM76" i="7" s="1"/>
  <c r="BD66" i="7"/>
  <c r="AY66" i="7"/>
  <c r="AS66" i="7"/>
  <c r="AC66" i="7"/>
  <c r="BD65" i="7"/>
  <c r="AY65" i="7"/>
  <c r="BI65" i="7" s="1"/>
  <c r="AS65" i="7"/>
  <c r="AC65" i="7"/>
  <c r="BI49" i="7"/>
  <c r="BD49" i="7"/>
  <c r="BN49" i="7" s="1"/>
  <c r="AZ49" i="7"/>
  <c r="AK49" i="7"/>
  <c r="BI48" i="7"/>
  <c r="BD48" i="7"/>
  <c r="AZ48" i="7"/>
  <c r="AK48" i="7"/>
  <c r="BI47" i="7"/>
  <c r="BD47" i="7"/>
  <c r="BN47" i="7" s="1"/>
  <c r="AZ47" i="7"/>
  <c r="AK47" i="7"/>
  <c r="BH88" i="6"/>
  <c r="BM88" i="6"/>
  <c r="BH87" i="6"/>
  <c r="BC87" i="6"/>
  <c r="BM87" i="6" s="1"/>
  <c r="BH85" i="6"/>
  <c r="BC85" i="6"/>
  <c r="BH84" i="6"/>
  <c r="BC84" i="6"/>
  <c r="BH82" i="6"/>
  <c r="BC82" i="6"/>
  <c r="BM82" i="6" s="1"/>
  <c r="BH81" i="6"/>
  <c r="BC81" i="6"/>
  <c r="BM81" i="6" s="1"/>
  <c r="BH78" i="6"/>
  <c r="BC78" i="6"/>
  <c r="BM78" i="6" s="1"/>
  <c r="BH77" i="6"/>
  <c r="BC77" i="6"/>
  <c r="BM77" i="6" s="1"/>
  <c r="BD67" i="6"/>
  <c r="AY67" i="6"/>
  <c r="BI67" i="6" s="1"/>
  <c r="AS67" i="6"/>
  <c r="AC67" i="6"/>
  <c r="BD66" i="6"/>
  <c r="AY66" i="6"/>
  <c r="BI66" i="6" s="1"/>
  <c r="AS66" i="6"/>
  <c r="AC66" i="6"/>
  <c r="BI51" i="6"/>
  <c r="BD51" i="6"/>
  <c r="BN51" i="6" s="1"/>
  <c r="AZ51" i="6"/>
  <c r="AK51" i="6"/>
  <c r="BI49" i="6"/>
  <c r="BD49" i="6"/>
  <c r="BN49" i="6" s="1"/>
  <c r="AZ49" i="6"/>
  <c r="AK49" i="6"/>
  <c r="BI48" i="6"/>
  <c r="BD48" i="6"/>
  <c r="BN48" i="6" s="1"/>
  <c r="AZ48" i="6"/>
  <c r="AK48" i="6"/>
  <c r="BH83" i="5"/>
  <c r="BC83" i="5"/>
  <c r="BH82" i="5"/>
  <c r="BC82" i="5"/>
  <c r="BH76" i="5"/>
  <c r="BC76" i="5"/>
  <c r="BM76" i="5" s="1"/>
  <c r="BH75" i="5"/>
  <c r="BC75" i="5"/>
  <c r="BD65" i="5"/>
  <c r="AY65" i="5"/>
  <c r="AS65" i="5"/>
  <c r="AC65" i="5"/>
  <c r="BD64" i="5"/>
  <c r="AY64" i="5"/>
  <c r="AS64" i="5"/>
  <c r="AC64" i="5"/>
  <c r="BI49" i="5"/>
  <c r="BD49" i="5"/>
  <c r="BN49" i="5" s="1"/>
  <c r="AZ49" i="5"/>
  <c r="AK49" i="5"/>
  <c r="BI47" i="5"/>
  <c r="BD47" i="5"/>
  <c r="BN47" i="5" s="1"/>
  <c r="AK47" i="5"/>
  <c r="BI46" i="5"/>
  <c r="BD46" i="5"/>
  <c r="BN46" i="5" s="1"/>
  <c r="AK46" i="5"/>
  <c r="BH121" i="4"/>
  <c r="BC121" i="4"/>
  <c r="BM121" i="4" s="1"/>
  <c r="BH120" i="4"/>
  <c r="BC120" i="4"/>
  <c r="BH119" i="4"/>
  <c r="BC119" i="4"/>
  <c r="BM119" i="4" s="1"/>
  <c r="BH118" i="4"/>
  <c r="BC118" i="4"/>
  <c r="BH117" i="4"/>
  <c r="BC117" i="4"/>
  <c r="BM117" i="4" s="1"/>
  <c r="BH116" i="4"/>
  <c r="BC116" i="4"/>
  <c r="BH114" i="4"/>
  <c r="BC114" i="4"/>
  <c r="BM114" i="4" s="1"/>
  <c r="BH113" i="4"/>
  <c r="BC113" i="4"/>
  <c r="BH112" i="4"/>
  <c r="BC112" i="4"/>
  <c r="BH111" i="4"/>
  <c r="BC111" i="4"/>
  <c r="BH110" i="4"/>
  <c r="BC110" i="4"/>
  <c r="BH109" i="4"/>
  <c r="BC109" i="4"/>
  <c r="BH108" i="4"/>
  <c r="BC108" i="4"/>
  <c r="BM108" i="4" s="1"/>
  <c r="BH104" i="4"/>
  <c r="BC104" i="4"/>
  <c r="BM104" i="4" s="1"/>
  <c r="BH103" i="4"/>
  <c r="BC103" i="4"/>
  <c r="BH102" i="4"/>
  <c r="BC102" i="4"/>
  <c r="BH101" i="4"/>
  <c r="BC101" i="4"/>
  <c r="BH100" i="4"/>
  <c r="BH99" i="4"/>
  <c r="BC99" i="4"/>
  <c r="BH98" i="4"/>
  <c r="BC98" i="4"/>
  <c r="BH97" i="4"/>
  <c r="BC97" i="4"/>
  <c r="BM97" i="4" s="1"/>
  <c r="BH94" i="4"/>
  <c r="BC94" i="4"/>
  <c r="BH89" i="4"/>
  <c r="BC89" i="4"/>
  <c r="BH88" i="4"/>
  <c r="BC88" i="4"/>
  <c r="BH87" i="4"/>
  <c r="BC87" i="4"/>
  <c r="BH86" i="4"/>
  <c r="BC86" i="4"/>
  <c r="BM86" i="4" s="1"/>
  <c r="BH85" i="4"/>
  <c r="BC85" i="4"/>
  <c r="BH84" i="4"/>
  <c r="BC84" i="4"/>
  <c r="BH83" i="4"/>
  <c r="BC83" i="4"/>
  <c r="BH82" i="4"/>
  <c r="BC82" i="4"/>
  <c r="BM82" i="4" s="1"/>
  <c r="BH80" i="4"/>
  <c r="BC80" i="4"/>
  <c r="BH79" i="4"/>
  <c r="BC79" i="4"/>
  <c r="BH78" i="4"/>
  <c r="BC78" i="4"/>
  <c r="BH77" i="4"/>
  <c r="BC77" i="4"/>
  <c r="BH76" i="4"/>
  <c r="BC76" i="4"/>
  <c r="BH75" i="4"/>
  <c r="BC75" i="4"/>
  <c r="BD65" i="4"/>
  <c r="AY65" i="4"/>
  <c r="BI65" i="4" s="1"/>
  <c r="AS65" i="4"/>
  <c r="AC65" i="4"/>
  <c r="AY64" i="4"/>
  <c r="AC64" i="4"/>
  <c r="BI45" i="4"/>
  <c r="BD45" i="4"/>
  <c r="AZ45" i="4"/>
  <c r="AK45" i="4"/>
  <c r="BM85" i="4" l="1"/>
  <c r="BN45" i="4"/>
  <c r="BD62" i="3"/>
  <c r="BI62" i="3" s="1"/>
  <c r="BI59" i="14"/>
  <c r="BN45" i="14"/>
  <c r="BN44" i="14"/>
  <c r="BI60" i="12"/>
  <c r="BN45" i="12"/>
  <c r="BN44" i="12"/>
  <c r="BI66" i="7"/>
  <c r="BI65" i="5"/>
  <c r="AC62" i="3"/>
  <c r="BM82" i="3" s="1"/>
  <c r="BN43" i="13"/>
  <c r="BI59" i="12"/>
  <c r="BN45" i="11"/>
  <c r="BN47" i="11"/>
  <c r="BI62" i="11"/>
  <c r="BN44" i="10"/>
  <c r="BI59" i="10"/>
  <c r="BN43" i="10"/>
  <c r="BN45" i="10"/>
  <c r="BN44" i="9"/>
  <c r="BI59" i="9"/>
  <c r="BN48" i="7"/>
  <c r="BI64" i="5"/>
  <c r="BI64" i="4"/>
</calcChain>
</file>

<file path=xl/sharedStrings.xml><?xml version="1.0" encoding="utf-8"?>
<sst xmlns="http://schemas.openxmlformats.org/spreadsheetml/2006/main" count="3722" uniqueCount="646">
  <si>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</si>
  <si>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</si>
  <si>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</si>
  <si>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</si>
  <si>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</si>
  <si>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</si>
  <si>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</si>
  <si>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</si>
  <si>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</si>
  <si>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</si>
  <si>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</si>
  <si>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</si>
  <si>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</si>
  <si>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</si>
  <si>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</si>
  <si>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</si>
  <si>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</si>
  <si>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</si>
  <si>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</si>
  <si>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</si>
  <si>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</si>
  <si>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</si>
  <si>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</si>
  <si>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</si>
  <si>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</si>
  <si>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</si>
  <si>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</si>
  <si>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</si>
  <si>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</si>
  <si>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</si>
  <si>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</si>
  <si>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</si>
  <si>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</si>
  <si>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</si>
  <si>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</si>
  <si>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</si>
  <si>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</si>
  <si>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</si>
  <si>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</si>
  <si>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</si>
  <si>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</si>
  <si>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</si>
  <si>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</si>
  <si>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</si>
  <si>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</si>
  <si>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</si>
  <si>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</si>
  <si>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</si>
  <si>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</si>
  <si>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</si>
  <si>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</si>
  <si>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</si>
  <si>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</si>
  <si>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</si>
  <si>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</si>
  <si>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</si>
  <si>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</si>
  <si>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</si>
  <si>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</si>
  <si>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</si>
  <si>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</si>
  <si>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</si>
  <si>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</si>
  <si>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</si>
  <si>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</si>
  <si>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</si>
  <si>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</si>
  <si>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</si>
  <si>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</si>
  <si>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</si>
  <si>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</si>
  <si>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</si>
  <si>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</si>
  <si>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</si>
  <si>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</si>
  <si>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</si>
  <si>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</si>
  <si>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</si>
  <si>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</si>
  <si>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</si>
  <si>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УСЬОГО</t>
  </si>
  <si>
    <t>Комплексна програма реалізації молодіжної політики та розвитку фізичної культури і спорту у Хмельницькій міській територіальній громаді на 2022-2026 роки</t>
  </si>
  <si>
    <t>Усього</t>
  </si>
  <si>
    <t>затрат</t>
  </si>
  <si>
    <t/>
  </si>
  <si>
    <t>од.</t>
  </si>
  <si>
    <t>осіб</t>
  </si>
  <si>
    <t>штатний розпис</t>
  </si>
  <si>
    <t>кошторис</t>
  </si>
  <si>
    <t>продукту</t>
  </si>
  <si>
    <t>кількість</t>
  </si>
  <si>
    <t>журнал обліку</t>
  </si>
  <si>
    <t>ефективності</t>
  </si>
  <si>
    <t>грн.</t>
  </si>
  <si>
    <t>розрахунок</t>
  </si>
  <si>
    <t>якості</t>
  </si>
  <si>
    <t>відс.</t>
  </si>
  <si>
    <t>1100000</t>
  </si>
  <si>
    <t>Управління молоді та спорту Хмельницької міської ради</t>
  </si>
  <si>
    <t>Начальник управління молоді та спорту</t>
  </si>
  <si>
    <t>Олена ШКЛЯРЕВСЬКА</t>
  </si>
  <si>
    <t>22771264</t>
  </si>
  <si>
    <t xml:space="preserve">  гривень</t>
  </si>
  <si>
    <t>Управлiння молодi та спорту Хмельницької мiської ради</t>
  </si>
  <si>
    <t>1110000</t>
  </si>
  <si>
    <t>1040</t>
  </si>
  <si>
    <t>Забезпечення організації проведення  навчально–виховної, інформаційно–методичної, організаційно – масової, навчально–тренувальної та спортивної роботи з підлітками у позаурочний та позанавчальний час</t>
  </si>
  <si>
    <t>Програма підтримки сім"ї на 2016-2020 роки</t>
  </si>
  <si>
    <t>Програма охорони довкілля на 2016- 2020 роки</t>
  </si>
  <si>
    <t>кількість установ</t>
  </si>
  <si>
    <t>мережа закладу</t>
  </si>
  <si>
    <t>кількість штатних працівників, в т.ч.</t>
  </si>
  <si>
    <t>адміністративний</t>
  </si>
  <si>
    <t>педадогічний персонал</t>
  </si>
  <si>
    <t>спеціалісти</t>
  </si>
  <si>
    <t>обслуговуючий персонал</t>
  </si>
  <si>
    <t>керівники секцій, які надають платні послуги</t>
  </si>
  <si>
    <t>обсяг витрат на проведення заходів центру</t>
  </si>
  <si>
    <t>кількість відвідувачів клубів</t>
  </si>
  <si>
    <t>кількість об"єктів капітального ремонту</t>
  </si>
  <si>
    <t>рішення сесії</t>
  </si>
  <si>
    <t>кількісь гуртків, секцій</t>
  </si>
  <si>
    <t>кількість заходів</t>
  </si>
  <si>
    <t>звітність центру</t>
  </si>
  <si>
    <t>середні витрати на придбання одного комплекту інвентарю для занять дитячою легкою атлетикою</t>
  </si>
  <si>
    <t xml:space="preserve"> розрахунок</t>
  </si>
  <si>
    <t>середньомісячні витрати на одного відвідувача підліткових клубів</t>
  </si>
  <si>
    <t>середньомісячні витрати на утримання одного гуртка та секції</t>
  </si>
  <si>
    <t>витрати на проведення одного заходу</t>
  </si>
  <si>
    <t>темп зростання кількості підлітків охоплених гуртковою та секційною роботою</t>
  </si>
  <si>
    <t>динаміка кількості заходів до попереднього року</t>
  </si>
  <si>
    <t>динаміка зростання власних коштів до показника попереднього року</t>
  </si>
  <si>
    <t>відсоток захищених статей видатків в структурі загальних обсягів видатків</t>
  </si>
  <si>
    <t>1113132</t>
  </si>
  <si>
    <t>Утримання клубів для підлітків за місцем проживання</t>
  </si>
  <si>
    <t>3132</t>
  </si>
  <si>
    <t>Створення належних умов для виконання функцій КУ "Молодіжний центр"</t>
  </si>
  <si>
    <t>Створення належних умов для виконання функцій СКЦ «Плоскирів»</t>
  </si>
  <si>
    <t>мережа установ</t>
  </si>
  <si>
    <t>керівник гуртка</t>
  </si>
  <si>
    <t>обсяг витрат СКЦ "Плоскирів"</t>
  </si>
  <si>
    <t>Кількість проектів відповідно до програми бюджетування за участі громадськості (Бюджет участі) міста Хмельницького</t>
  </si>
  <si>
    <t>кількість регіональних заходів державної політики з питань молоді</t>
  </si>
  <si>
    <t>план заходів, накази</t>
  </si>
  <si>
    <t>обсяг витрат КУ "Молодіжний центр"</t>
  </si>
  <si>
    <t>обсяг видатків, що спрямовується на виконання громадського проекту "Підсвіти будинок-розкажи історію міста</t>
  </si>
  <si>
    <t>обсяг витрат на проведення молодіжних заходів</t>
  </si>
  <si>
    <t>обсяг витрат на проведення заходів КУ "Молодіжний центр"</t>
  </si>
  <si>
    <t>кількість заходів, які проводяться на базі СКЦ "Плоскирів"</t>
  </si>
  <si>
    <t>план роботи на рік</t>
  </si>
  <si>
    <t>кількість відвідувачів спортивних секцій та гуртків СКЦ "Плоскирів"</t>
  </si>
  <si>
    <t>кількість заходів, які проводяться КУ «Молодіжний центр»</t>
  </si>
  <si>
    <t>кількість відвідувачів заходів КУ «Молодіжний центр»</t>
  </si>
  <si>
    <t>звіти по проведених заходах</t>
  </si>
  <si>
    <t>кількість заходів з оздоровлення</t>
  </si>
  <si>
    <t>план заходів</t>
  </si>
  <si>
    <t>кількість дітей, яким надані послуги з оздоровлення</t>
  </si>
  <si>
    <t>Середні витрати на проведення 1 м.кв. капітального ремонту нежитлового приміщення  КУ «Молодіжний центр» по вул. Кам"янецькій, 63 в _x000D_
м.Хмельницькому</t>
  </si>
  <si>
    <t xml:space="preserve">  Середні витрати на реалізацію громадських проектів-переможців</t>
  </si>
  <si>
    <t>середні витрати на проведення одного регіонального заходу державної політики з питань молоді</t>
  </si>
  <si>
    <t>середні витрати на оздоровлення однієї дитини</t>
  </si>
  <si>
    <t>калькуляція</t>
  </si>
  <si>
    <t>середні витрати на відпочинок однієї дитини</t>
  </si>
  <si>
    <t>%</t>
  </si>
  <si>
    <t>Ступінь завершення об”єкта по капітальному ремонту нежитлового приміщення    КУ «Молодіжний центр» по вул. Кам"янецькій, 63 в м.Хмельницьком</t>
  </si>
  <si>
    <t>динаміка середніх витрат на оздоровлення однієї дитини, порівняно              з минулим роком</t>
  </si>
  <si>
    <t>динаміка середніх витрат на відпочинок однієї дитини, порівняно                 з минулим роком</t>
  </si>
  <si>
    <t>1113133</t>
  </si>
  <si>
    <t>Інші заходи та заклади молодіжної політики</t>
  </si>
  <si>
    <t>3133</t>
  </si>
  <si>
    <t>Організація і проведення міських змагань з олімпійських видів спорту</t>
  </si>
  <si>
    <t>Проведення навчально-тренувальних зборів з олімпійських видів спорту з підготовки до регіональних /всеукраїнських змагань</t>
  </si>
  <si>
    <t>кількість навчально-тренувальних зборів з олімпійських видів спорту з підготовки до регіональних / всеукраїнських змагань</t>
  </si>
  <si>
    <t>календарний план</t>
  </si>
  <si>
    <t>кількість міських змагань з олімпійських видів спорту</t>
  </si>
  <si>
    <t>кількість людино-днів навчально-тренувальних зборів з олімпійських видів спорту з підготовки до регіональних /всеукраїнських змагань</t>
  </si>
  <si>
    <t>людино/день</t>
  </si>
  <si>
    <t>кількість людино-днів участі у міських змаганнях з олімпійських видів спорту</t>
  </si>
  <si>
    <t>середні витрати на один людино-день навчально-тренувальних зборів з олімпійських видів спорту з підготовки до регіональних / всеукраїнських змагань</t>
  </si>
  <si>
    <t>середні витрати на один людино-день участі у міських змаганнях з олімпійських видів спорту</t>
  </si>
  <si>
    <t>Динаміка  кількості заходів навчально-тренувальних зборів з олімпійських видів спорту з підготовки до регіональних / всеукраїнських змагань в плановому періоді до фактичного показника попереднього періоду</t>
  </si>
  <si>
    <t>Динаміка  кількості заходів міських змагань з олімпійських видів спорту в плановому періоді до фактичного показника попереднього періоду</t>
  </si>
  <si>
    <t>1115011</t>
  </si>
  <si>
    <t>Проведення навчально-тренувальних зборів і змагань з олімпійських видів спорту</t>
  </si>
  <si>
    <t>5011</t>
  </si>
  <si>
    <t>0810</t>
  </si>
  <si>
    <t>Проведення навчально-тренувальних зборів і змагань з неолімпійських видів спорту</t>
  </si>
  <si>
    <t>Проведення навчально-тренувальних зборів з неолімпійських видів спорту з підготовки до регіональних змагань</t>
  </si>
  <si>
    <t>Проведення навчально-тренувальних зборів з неолімпійських видів спорту з підготовки до всеукраїнських змагань</t>
  </si>
  <si>
    <t>Організація і проведення регіональних змагань з неолімпійських видів спорту</t>
  </si>
  <si>
    <t>Представлення спортивних досягнень спортсменами збірних команд області на всеукраїнських змаганнях з неолімпійських видів спорту</t>
  </si>
  <si>
    <t xml:space="preserve"> Організація і проведення міських змагань з неолімпійських видів спорту</t>
  </si>
  <si>
    <t>Проведення навчально-тренувальних зборів з  неолімпійських видів спорту з підготовки до регіональних / всеукраїнських змагань</t>
  </si>
  <si>
    <t>кількість навчально-тренувальних зборів з неолімпійських видів спорту з підготовки до регіональних / всеукраїнських змагань</t>
  </si>
  <si>
    <t>кількість міських змагань з неолімпійських видів спорту</t>
  </si>
  <si>
    <t>ккількість людино-днів навчально-тренувальних зборів з неолімпійських видів спорту з підготовки до регіональних /всеукраїнських змагань</t>
  </si>
  <si>
    <t>кількість людино-днів участі у міських змаганнях з неолімпійських видів спорту</t>
  </si>
  <si>
    <t>середні витрати на один людино-день навчально-тренувальних зборів з неолімпійських видів спорту з підготовки до регіональних / всеукраїнських змагань</t>
  </si>
  <si>
    <t>середні витрати на один людино-день участі у міських змаганнях з неолімпійських видів спорту</t>
  </si>
  <si>
    <t>рорахунок</t>
  </si>
  <si>
    <t>забезпечення розвитку неолімпійських видів спорту</t>
  </si>
  <si>
    <t>1115012</t>
  </si>
  <si>
    <t>5012</t>
  </si>
  <si>
    <t>Проведення навчально-тренувальних зборів і змагань та заходів зі спорту осіб з інвалідністю</t>
  </si>
  <si>
    <t>Проведення навчально-тренувальних зборів з видів спорту інвалідів з підготовки до всеукраїнських змагань</t>
  </si>
  <si>
    <t>Організація і проведення регіональних змагань з видів спорту для інвалідів</t>
  </si>
  <si>
    <t>Організація і проведення заходів з фізкультурно-спортивної реабілітації інвалідів</t>
  </si>
  <si>
    <t>Представлення спортивних досягнень спортсменами збірних команд області на всеукраїнських змаганнях з видів спорту інвалідів</t>
  </si>
  <si>
    <t>Організація і проведення міських змагань зі  спорту осіб з інвалідністю</t>
  </si>
  <si>
    <t>кількість міських змагань з видів спорту для осіб з інвалідністю</t>
  </si>
  <si>
    <t>ккількість людино-днів участі у міських змаганнях з видів спорту для осіб з інвалідністю</t>
  </si>
  <si>
    <t>середні витрати на один людино-день участі у міських змаганнях з видів спорту для осіб з інвалідністю</t>
  </si>
  <si>
    <t>динаміка кількості заходів для осіб інвалідністю, які проводяться на території регіону в порівнянні з попереднім роком</t>
  </si>
  <si>
    <t>1115022</t>
  </si>
  <si>
    <t>5022</t>
  </si>
  <si>
    <t>Підготовка спортивного резерву та підвищення рівня фізичної підготовленості дітей дитячо-юнацькими спортивними школами</t>
  </si>
  <si>
    <t>Створення належних умов для функціонування дитячо-юнацьких спортивних шкіл фізкультурно-спортивних товариств</t>
  </si>
  <si>
    <t>зведення планів по мережі, штатах</t>
  </si>
  <si>
    <t>зведені кошториси</t>
  </si>
  <si>
    <t>штатний розпис, тарификація</t>
  </si>
  <si>
    <t>у тому числі тренерів, осіб.</t>
  </si>
  <si>
    <t>тарифікаційні списки</t>
  </si>
  <si>
    <t>обсяг витрат на придбання спортивного інвентаря</t>
  </si>
  <si>
    <t xml:space="preserve">        кошторис</t>
  </si>
  <si>
    <t xml:space="preserve">     журнал обліку_x000D_
          змагань</t>
  </si>
  <si>
    <t>кількість учнів, що взяли участь у регіональних спортивних змаганнях, осіб</t>
  </si>
  <si>
    <t>розрахунки до кошторису</t>
  </si>
  <si>
    <t>середні витрати на утримання одного учня комунальної дитячо-юнацької спортивної школи</t>
  </si>
  <si>
    <t xml:space="preserve">          розрахунок</t>
  </si>
  <si>
    <t>середня вартість одиниці придбаного малоцінного спортивного обладнання та інвентарю для комунальних дитячо-юнацьких спортивних шкіл</t>
  </si>
  <si>
    <t>динаміка кількості підготовлених у комунальних ДЮСШ майстрів спорту України/кандидатів у майстри спорту України; спортсменів-розрядників в порівнянні з минулим роком</t>
  </si>
  <si>
    <t>динаміка кількості учнів комунальної дитячо-юнацької спортивної школи, які здобули призові місця в регіональних спортивних змаганнях в порівнянні з минулим роком</t>
  </si>
  <si>
    <t>забезпечення підготовки спортсменів резервного спорту та участі спортсменів у відповідних змаганнях, розвитку здібностей вихованців дитячо-юнацьких спортивних шкіл в обраному виді спорту, створення умов для фізичного розвитку,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фізкультурно-спортивної спрямованості, забезпечення їх ефективного використання для проведення спортивних заходів.</t>
  </si>
  <si>
    <t>1115031</t>
  </si>
  <si>
    <t>Утримання та навчально-тренувальна робота комунальних дитячо-юнацьких спортивних шкіл</t>
  </si>
  <si>
    <t>5031</t>
  </si>
  <si>
    <t>Підготовка спортивного резерву та підвищення рівня фізичної підготовленості дітей дитячо-юнацькими спортивними школами, які підпорядковані громадським організаціям фізкультурно -спортивної спрямованості</t>
  </si>
  <si>
    <t>план спортивних заходів</t>
  </si>
  <si>
    <t>кількість учнів, що взяли участь у регіональних спортивних змаганнях</t>
  </si>
  <si>
    <t>середні витрати на утримання одного учня дитячо-юнацьких спортивних шкіл фізкультурно-спортивних товариств</t>
  </si>
  <si>
    <t>середньомісячна заробітна плата працівника дитячо-юнацької спортивної школи фізкультурно-спортивного товариства</t>
  </si>
  <si>
    <t>динаміка кількості учнів дитячо-юнацьких спортивних шкіл ФСТ, які здобули призові місця у регіональних спортивних змаганнях в порівнянні з минулим роком</t>
  </si>
  <si>
    <t>1115032</t>
  </si>
  <si>
    <t>Фінансова підтримка дитячо-юнацьких спортивних шкіл фізкультурно-спортивних товариств</t>
  </si>
  <si>
    <t>5032</t>
  </si>
  <si>
    <t>Залучення широких верств населення до занять фізичною культурою.</t>
  </si>
  <si>
    <t>Надання стипендій кращим спортсменам та персональних премій   кращим тренерам міста Хмельницького.</t>
  </si>
  <si>
    <t>Організація та проведення спортивних заходів із залученням широких верств населення  до занять фізичною культурою.</t>
  </si>
  <si>
    <t>кількість заходів, які здійснюються на території регіону безпосередньо структурним підрозділом місцевих органів влади</t>
  </si>
  <si>
    <t>кількість учасників заходів, які здійснюються на території регіону безпосередньо структурним підрозділом місцевих органів влади</t>
  </si>
  <si>
    <t>кількість спортсменів та тренерів міста Хмельницького, яким призначені персональні стипендії та премії міського голови</t>
  </si>
  <si>
    <t>рішення виконавчого комітету ХМР від 17.04.19 р. №20</t>
  </si>
  <si>
    <t>кількість придбаного малоцінного спортивного інвентарю для забезпечення проведення громадського проекту "Спробуй регбі"</t>
  </si>
  <si>
    <t>розрахунок до кошторису</t>
  </si>
  <si>
    <t>кількість придбаного гумового покриття для забезпечення проведення громадського проекту "Кросфіт у м. Хмельницькому"</t>
  </si>
  <si>
    <t>середні витрати на проведення одного заходу, який проводиться безпосередньо структурним підрозділом місцевого органу влади</t>
  </si>
  <si>
    <t>середньомісячні витрати на виплату персональної стипендії на одного спортсмена</t>
  </si>
  <si>
    <t>середньомісячні витрати на виплату персональної премії на одного тренера</t>
  </si>
  <si>
    <t>динаміка кількості учасників заходів, порівняно з попереднім роком</t>
  </si>
  <si>
    <t>відсоток виконання проектів: "Спробуй регбі", "Кросфіт у м. Хмельницькому"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</si>
  <si>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</si>
  <si>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</si>
  <si>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</si>
  <si>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5061</t>
  </si>
  <si>
    <t>Забезпечення діяльності штатних збірних команд регіону</t>
  </si>
  <si>
    <t>Фінансова підтримка обдарованих дітей регіону</t>
  </si>
  <si>
    <t>обсяг видатків (грошова винагорода) спортсменам за високі досягнення з видів спорту, визнаних в Україні, на Всеукраїнських та міжнародних змаганнях</t>
  </si>
  <si>
    <t>кількість обдарованих дітей, яким призначена стипендія ХМР</t>
  </si>
  <si>
    <t>рішення сесії ХМР від 28.08.2020 р. № 3</t>
  </si>
  <si>
    <t>динаміка кількості спортсменів, яким призначені персональні стипендії міського голови</t>
  </si>
  <si>
    <t>динаміка кількості тренерів, яким призначені персональні премії міського голови</t>
  </si>
  <si>
    <t>підтримка та розвиток спорту вищих досягнень та організацій.</t>
  </si>
  <si>
    <t>1115062</t>
  </si>
  <si>
    <t>Підтримка спорту вищих досягнень та організацій, які здійснюють фізкультурно-спортивну діяльність в регіоні</t>
  </si>
  <si>
    <t>5062</t>
  </si>
  <si>
    <t>Забезпечення складання і надання кошторисної, звітної, фінансової документації, фінансування закладів, установ, організацій сфери фізичної культури та спорту</t>
  </si>
  <si>
    <t>Забезпечення діяльності централізованої бухгалтерії</t>
  </si>
  <si>
    <t>кількість штатних працівників</t>
  </si>
  <si>
    <t>обсяг витрат на оновлення матеріально-технічної бази</t>
  </si>
  <si>
    <t>кількість заходів, які фінансує централізована бухгалтерія</t>
  </si>
  <si>
    <t>середньомісячна кількість звітів на одного працівника</t>
  </si>
  <si>
    <t>динаміка кількості складених кошторисів по проведеним заходам на одного працівника в порівнянні до минулого року</t>
  </si>
  <si>
    <t>забезпечення фінансування спортивних заходів, закладів фізичної культури і спорту, контроль за веденням бухгалтерського обліку та звітності підпорядкованих установ.</t>
  </si>
  <si>
    <t>1115063</t>
  </si>
  <si>
    <t>5063</t>
  </si>
  <si>
    <t>кількість громадян, які перебувають на обліку</t>
  </si>
  <si>
    <t>звіт про рейтинг</t>
  </si>
  <si>
    <t>кількість укладених договорів, за якими необхідно погашати відсотки</t>
  </si>
  <si>
    <t>звіт</t>
  </si>
  <si>
    <t>кількість укладених договорів, за якими планується здійснювати обслуговування кредитів</t>
  </si>
  <si>
    <t>середні витрати на обслуговування одного кредитного договору</t>
  </si>
  <si>
    <t>динамика росту коштів,наданих для кредитування громадян на будівництво та придбанняжитла порівняно з попереднім роком</t>
  </si>
  <si>
    <t>Забезпечення можливості будівництва та придбання житла окремим категоріями громадян</t>
  </si>
  <si>
    <t>1116084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</si>
  <si>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</si>
  <si>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6084</t>
  </si>
  <si>
    <t>0610</t>
  </si>
  <si>
    <t>здійснення виплат, повязаних з наданням пільгових довгострокових кредитів на будівництво (придбання) житла</t>
  </si>
  <si>
    <t>кількість громадян,які перебувають на обліку</t>
  </si>
  <si>
    <t>кількість укладених договорів, за якими погашають відсотки</t>
  </si>
  <si>
    <t>кількість укладених договорів, за якими плануєтьсяздійснювати обслуговування кредитів</t>
  </si>
  <si>
    <t>динаміка росту коштів,наданих для кредитування громадян на будівництво (реконструкцію) та придбання житла порівняно з попереднім роком</t>
  </si>
  <si>
    <t>1118821</t>
  </si>
  <si>
    <t>Надання пільгових довгострокових кредитів молодим сім`ям та одиноким молодим громадянам на будівництво/реконструкцію/придбання житла</t>
  </si>
  <si>
    <t>8821</t>
  </si>
  <si>
    <t>1060</t>
  </si>
  <si>
    <t xml:space="preserve"> Утримання клубів для підлітків за місцем проживання</t>
  </si>
  <si>
    <t>організація навчання та виховання підлітків у позаурочний та позанавчальний час за місцем проживання</t>
  </si>
  <si>
    <t>Створення належних умов для функціонування центру по роботі з дітьми та підлітками</t>
  </si>
  <si>
    <t>Комплексна програма реалізації молодіжної політики та розвитку фізичної культури і спорту у Хмельницькій міській територіальній громаді на 2022-2026 роки (зі змінами)</t>
  </si>
  <si>
    <t>обсяг витрат на утримання центру</t>
  </si>
  <si>
    <t>грн</t>
  </si>
  <si>
    <t xml:space="preserve"> керівники секцій,які надають платні послуги</t>
  </si>
  <si>
    <t xml:space="preserve"> обсяг витрат на утримання центру</t>
  </si>
  <si>
    <t>середньомісячні витрати на утримання одного відвідувача підліткових клубів</t>
  </si>
  <si>
    <t xml:space="preserve"> витрати на проведення одного заходу</t>
  </si>
  <si>
    <t>ступінь завершення об'єкта по капітальному ремонту підліткового клубу “Вікторія по вул. Інститутській,8”</t>
  </si>
  <si>
    <t>відсоток</t>
  </si>
  <si>
    <t>У результаті реалізації бюджетної програми головним розпорядником бюджетних коштів забезпечено належне виконання результативних показників, націлених на досягнення мети, а саме: організація навчання та виховання підлітків у позаурочний та позанавчальний час за місцем проживання.</t>
  </si>
  <si>
    <t xml:space="preserve"> Завідувач фінансовим сектором</t>
  </si>
  <si>
    <t>Проведення молодіжних заходів</t>
  </si>
  <si>
    <t>Заохочення молоді за вагомі досягнення у розбудові Хмельницької міської територіальної громади в різних сферах суспільного життя</t>
  </si>
  <si>
    <t>Утримання закладів молодіжної політики</t>
  </si>
  <si>
    <t>Здійснення заходів спрямованих на формування національної свідомості, здорового способу життя, створення належних умов для різнобічного розвитку дітей та молоді, організації культурного дозвілля молоді, забезпечення фінансування закладів, що реалізують соціальні програми у галузі сім'ї, молоді та дітей</t>
  </si>
  <si>
    <t>Організація оздоровлення дітей, які потребують особливої соціальної уваги та підтримки.</t>
  </si>
  <si>
    <t xml:space="preserve"> Організація та проведення міських молодіжних заходів, фінансування установ, що реалізують соціальні програми у галузі сім'ї, молоді та дітей згідно з затвердженими кошторисами
</t>
  </si>
  <si>
    <t>Забезпечення путівками дітей в літні табори для їх оздоровдення та відпочинку, в т.ч.  -табори денного перебування</t>
  </si>
  <si>
    <t xml:space="preserve"> Створення сприятливих умов для соціального становлення та розвитку молоді</t>
  </si>
  <si>
    <t>Організація молодіжних заходів соціального спрямування для молоді міста</t>
  </si>
  <si>
    <t>Виплата премії міського голови "За вагомі досягнення молоді у розбудові Хмельницької міської територіальної громади в різних сферах суспільного життя"</t>
  </si>
  <si>
    <t xml:space="preserve"> Комплексна програма реалізації молодіжної політики та розвитку фізичної культури і спорту у Хмельницькій міській територіальній громаді  на 2022-2026 роки (зі змінами)</t>
  </si>
  <si>
    <t>кількість учасників молодіжних заходів</t>
  </si>
  <si>
    <t>кількість заходів з відпочинку</t>
  </si>
  <si>
    <t>збільшення кількості молоді, охопленої молодіжними заходами, порівняно з минулим роком</t>
  </si>
  <si>
    <t xml:space="preserve"> кількість штатних працівників</t>
  </si>
  <si>
    <t xml:space="preserve"> обсяг витрат СКЦ "Плоскирів"</t>
  </si>
  <si>
    <t xml:space="preserve">обсяг витрат КУ "Молодіжний
  центр"
</t>
  </si>
  <si>
    <t xml:space="preserve">обсяг витрат на проведення 
 молодіжних заходів
</t>
  </si>
  <si>
    <t>кількість молодіжних заходів</t>
  </si>
  <si>
    <t>кількість молоді, які утримають    премію міського голови</t>
  </si>
  <si>
    <t xml:space="preserve">середні витрати на проведення 
 одного молодіжного заходу
</t>
  </si>
  <si>
    <t>середні витрати на виплату однієї премії міського голови</t>
  </si>
  <si>
    <t xml:space="preserve">середні витрати на утримання 
 одного відвідувача СКЦ "Плоскирів"
</t>
  </si>
  <si>
    <t xml:space="preserve">збільшення кількості молоді, 
 охопленої молодіжними заходами, порівняно з минулим роком
</t>
  </si>
  <si>
    <t>відс</t>
  </si>
  <si>
    <t>розбіжність між фактичними та затвердженими результативними показниками у зв’язку із наявністю вакантних посад у штаті СКЦ "Плоскирів" (відхилення всього 7 ставок, в тому числі: 1 ст. директора; 0,25 ст. - інспектор з кадрів; 0,25ст.- звукооператор; 1 ст. фахівець, 1ст. фахівець з комп'ютерної графіки(дизайну), 1ст. інженер з охорони праці 1ст.- інженер з охорони праці; керівники гуртків: 0,5ст.керівник вокальної студії, 1ст. керівник хореографічної студії; обслуговуючий персонал: 0,5ст. електромонтер з ремонту та обслуговування  електроустаткування.</t>
  </si>
  <si>
    <t xml:space="preserve">розбіжність між фактичними та затвердженими результативними показниками на суму 23 183 грн пояснюється зменшенням кількістю проведених молодіжних заходів
</t>
  </si>
  <si>
    <t xml:space="preserve">розбіжність між фактичними та затвердженими результативними показниками на суму 5 000 грн пояснюється не виплаченою премії міського голови
</t>
  </si>
  <si>
    <t>розбіжність між фактичними та затвердженими результативними показниками на суму 224 грн пояснюється зменшенням обсягів витрат СКЦ "Плоскирів" та збільшенням кількості відвідувачів СКЦ "Плоскирів"</t>
  </si>
  <si>
    <t>У результаті реалізації бюджетної програми головним розпорядником бюджетних коштів забезпечено належне виконання результативних показників, націлених на досягнення мети, а саме: забезпечення реалізації  молодіжної політики, створення сприятливих умов для соціального становлення та розвитку дітей і молоді. Здійснення заходів спрямованих на формування національної свідомості, здорового способу життя, створення належних умов для різнобічного розвитку дітей та молоді, організації культурного дозвілля молоді, забезпечення фінансування закладів, що реалізують соціальні програми у галузі сім'ї, молоді та дітей.</t>
  </si>
  <si>
    <t>проведення навчально-тренувальних зборів і змагань з олімпійських видів спорту</t>
  </si>
  <si>
    <r>
      <t xml:space="preserve">5. Мета бюджетної програми: </t>
    </r>
    <r>
      <rPr>
        <sz val="10"/>
        <rFont val="Times New Roman"/>
        <family val="1"/>
        <charset val="204"/>
      </rPr>
      <t>забезпечення розвитку олімпійських видів спорту</t>
    </r>
  </si>
  <si>
    <t>проведення навчально-тренувальних зборів і  змагань з олімпійських видів спорту</t>
  </si>
  <si>
    <t>організація і проведення міських змагань з олімпійських видів спорту</t>
  </si>
  <si>
    <t xml:space="preserve">відхилення обсягів касових видатків (наданих кредитів з бюджету) від обсягів, затверджених у паспорті  бюджетної програми за напрямом організації  та проведення міських змагань з олімпійських видів спорту в сумі 335 020 грн пояснюється запровадженням військового стану на території України  (спортивні змагання та заходи були перенесені на наступні періоди).   
</t>
  </si>
  <si>
    <t>одиниць</t>
  </si>
  <si>
    <t xml:space="preserve">розбіжність між фактичними та затвердженими результативними показниками в сумі 182 одиниці пояснюється запровадженням військового стану на території України (навчально-тренувальні збори були перенесені на наступні періоди) 
</t>
  </si>
  <si>
    <t xml:space="preserve">  розбіжність між фактичними та затвердженими результативними показниками в сумі 13 одиниць пояснюється запровадженням військового стану на території України (спортивні змагання та заходи були перенесені на наступні періоди)
</t>
  </si>
  <si>
    <t xml:space="preserve">розбіжність між фактичними та затвердженими результативними показниками в сумі 2 094 одиниць пояснюється запровадженням військового стану на території України (спортивні змагання та заходи були перенесені на наступні періоди)
</t>
  </si>
  <si>
    <t>розбіжність між фактичними та затвердженими результативними показниками в сумі 38 відсотків пояснюється запровадженням військового стану на території України (навчально-тренувальні збори були перенесені на наступні періоди)</t>
  </si>
  <si>
    <t>динаміка  кількості заходів навчально-тренувальних зборів з олімпійських видів спорту з підготовки до регіональних / всеукраїнських змагань в плановому періоді до фактичного показника попереднього періоду</t>
  </si>
  <si>
    <t>розбіжність між фактичними та затвердженими результативними показниками на суму 64 % пояснюється зменшенням кількості молоді до 32 000 осіб, охопленої молодіжними заходами, порівняно з минулим роком -         60 000 осіб</t>
  </si>
  <si>
    <t>проведення навчально-тренувальних зборів і змагань з неолімпійських видів спорту</t>
  </si>
  <si>
    <t>організація і проведення міських змагань з неолімпійських видів спорту</t>
  </si>
  <si>
    <t xml:space="preserve">відхилення обсягів касових видатків (наданих кредитів з бюджету) від обсягів, затверджених у паспорті  бюджетної програми за напрямом організації та проведення міських змагань з неолімпійських видів спорту в сумі 180 000 грн пояснюється запровадженням військового стану на території України (спортивні змагання та заходи  були перенесені на наступні періоди)
</t>
  </si>
  <si>
    <t>динаміка  кількості заходів навчально-тренувальних зборів з неолімпійських видів спорту з підготовки до регіональних / всеукраїнських змагань в плановому періоді до фактичного показника попереднього періоду</t>
  </si>
  <si>
    <t>динаміка  кількості заходів міських змагань з неолімпійських видів спорту в плановому періоді до фактичного показника попереднього періоду</t>
  </si>
  <si>
    <t xml:space="preserve"> кількість людино-днів навчально-тренувальних зборів з олімпійських видів спорту з підготовки до регіональних /всеукраїнських змагань</t>
  </si>
  <si>
    <t xml:space="preserve">розбіжність між фактичними та затвердженими результативними показниками в сумі  36 одиниці пояснюється запровадженням військового стану на території України (навчально-тренувальні збори були перенесені на наступні періоди) 
</t>
  </si>
  <si>
    <t xml:space="preserve">розбіжність між фактичними та затвердженими результативними показниками в сумі 51 одиниць пояснюється запровадженням військового стану на території України (спортивні змагання та заходи були перенесені на наступні періоди)   
</t>
  </si>
  <si>
    <t xml:space="preserve">розбіжність між фактичними та затвердженими результативними показниками в сумі 12 071 одиниці пояснюється запровадженням військового стану на території України (навчально-тренувальні збори були перенесені на наступні періоди)
</t>
  </si>
  <si>
    <t xml:space="preserve"> розбіжність між фактичними та затвердженими результативними показниками в сумі 1 233 одиниць пояснюється запровадженням військового стану на території України (спортивні змагання та заходи були перенесені на наступні періоди)   
</t>
  </si>
  <si>
    <t xml:space="preserve">розбіжність між фактичними та затвердженими результативними показниками в сумі 65 відсотків пояснюється запровадженням військового стану на території України (навчально-тренувальні збори були перенесені на наступні періоди)  
</t>
  </si>
  <si>
    <t xml:space="preserve">розбіжність між фактичними та затвердженими результативними показниками в сумі 63 відсотків пояснюється запровадженням військового стану на території України (спортивні змагання та заходи були перенесені на наступні періоди)   
</t>
  </si>
  <si>
    <t>проведення навчально-тренувальних зборів і змагань та заходів зі спорту осіб з інвалідністю</t>
  </si>
  <si>
    <t>5. Мета бюджетної програми: забезпечення підготовки та участі осіб з інвалідністю у міських, обласних, всеукраїнських та міжнародних змаганнях</t>
  </si>
  <si>
    <t>кількість навчально-тренувальних зборів  і змагань зі спорту осіб з інвалідністю для підготовки до регіональних / всеукраїнських змагань</t>
  </si>
  <si>
    <t>кількість людино-днів участі навчально-тренувальних зборів  і змагань зі спорту осіб з інвалідністю</t>
  </si>
  <si>
    <t>середні витрати на один людино-день участі навчально-тренувальних зборів  і змагань зі спорту осіб з інвалідністю</t>
  </si>
  <si>
    <t>кількість людино-днів участі у міських змаганнях з видів спорту для осіб з інвалідністю</t>
  </si>
  <si>
    <t xml:space="preserve"> кількість людино-днів участі навчально-тренувальних зборів  і змагань зі спорту осіб з інвалідністю</t>
  </si>
  <si>
    <t xml:space="preserve">розбіжність між фактичними та затвердженими результативними показниками у сумі 135 грн виникла у зв’язку із запровадженням військового стану на території України (спортивні змагання осіб з інвалідністю були перенесені на наступні  періоди)
</t>
  </si>
  <si>
    <t xml:space="preserve">розбіжність між фактичними та затвердженими результативними показниками у сумі 140 грн виникла  у  зв’язку із запровадженням військового стану на території України  (спортивні змагання та навчально- тренувальні збори осіб з інвалідністю були перенесені на наступні періоди)   
</t>
  </si>
  <si>
    <t>У результаті реалізації бюджетної програми головним розпорядником бюджетних коштів не забезпечено виконання результативних показників, націлених на досягнення мети, а саме: забезпечення підготовки та участі осіб з інвалідністю у міських, обласних, всеукраїнських та міжнародних змаганнях.</t>
  </si>
  <si>
    <t>N з/п</t>
  </si>
  <si>
    <t>утримання та навчально-тренувальна робота комунальних дитячо-юнацьких спортивних шкіл</t>
  </si>
  <si>
    <t>підготовка спортивного резерву та підвищення рівня фізичної підготовленості дітей дитячо-юнацькими спортивними школами</t>
  </si>
  <si>
    <t>Створення належних умов для функціонування ДЮСШ</t>
  </si>
  <si>
    <t>Оновлення матеріально-технічної бази ДЮСШ</t>
  </si>
  <si>
    <t xml:space="preserve">відхилення обсягів касових видатків (наданих кредитів з бюджету) за напрямом «Оновлення матеріально-технічної бази ДЮСШ» від обсягів, затверджених у паспорті бюджетної програми на суму 55 395 грн (в зв'язку з дотриманням  Постанови КМУ від 9 червня  2021 р №590 “Про затвердження Порядку виконання повноважень Державною казначейською службою в особливому режимі в умовах воєнного стану”)                                                                                                                                               </t>
  </si>
  <si>
    <t xml:space="preserve">відхилення обсягів касових видатків (наданих кредитів з бюджету) за напрямом «Продовження реконструкції футбольного поля під штучним покриттям Хмельницької дитячо-юнацької спортивної школи №1 по вул. Спортивній, 17 в м. Хмельницький" від обсягів, затверджених у паспорті бюджетної програми на суму 70 130 грн (роботи були призупинені у зв’язку із обмежувальними заходами на період воєнного стану на території нашої держави)                                                                                                          </t>
  </si>
  <si>
    <t xml:space="preserve">відхилення обсягів касових видатків (наданих кредитів з бюджету) за напрямом «Капітальний ремонт баскетбольного майданчику в парку Франка за адресою вул. Проскурівська, 66 в м. Хмельницький» від обсягів, затверджених у паспорті бюджетної програми на суму 500 000 грн (в зв'язку з дотриманням  Постанови КМУ від 9 червня  2021 р №590 “Про затвердження Порядку виконання повноважень Державною казначейською службою в особливому режимі в умовах воєнного стану”)                          </t>
  </si>
  <si>
    <t xml:space="preserve">відхилення обсягів касових видатків (наданих кредитів з бюджету) за напрямом «Капітальний ремонт даху спортивного комплексу по вул. Спортивній, 16 в м. Хмельницький» від обсягів, затверджених у паспорті бюджетної програми на суму 300 000 грн (в зв'язку з дотриманням  Постанови КМУ від 9 червня  2021 р №590 “Про затвердження Порядку виконання повноважень Державною казначейською службою в особливому режимі в умовах воєнного стану”)                                                                            </t>
  </si>
  <si>
    <t>відхилення обсягів касових видатків (наданих кредитів з бюджету) за напрямом «Виготовлення проєктно-кошторисної документації на реконструкцію спортивних об’єктів на території Хмельницької дитячо-юнацької спортивної школи №4 по вул. Паркова, 4 у м. Хмельницький»  від обсягів, затверджених у паспорті бюджетної програми на суму 200 000 грн (в зв'язку з дотриманням  Постанови КМУ від 9 червня  2021 р №590 “Про затвердження Порядку виконання повноважень Державною казначейською службою в особливому режимі в умовах воєнного стану”)</t>
  </si>
  <si>
    <t xml:space="preserve">кількість комунальних дитячо-юнацьких спортивних шкіл </t>
  </si>
  <si>
    <t xml:space="preserve">обсяг витрат на утримання комунальних дитячо-юнацьких спортивних шкіл </t>
  </si>
  <si>
    <t xml:space="preserve">штатна чисельність працівників комунальних дитячо-юнацьких спортивних шкіл, видатки на утримання яких здійснюються з бюджету  </t>
  </si>
  <si>
    <t>у тому числі тренерів</t>
  </si>
  <si>
    <t>кількість учнів комунальних дитячо-юнацьких спортивних шкіл,в т.ч.</t>
  </si>
  <si>
    <t>кількість придбаного малоцінного спортивного обладнання та інвентарю для комунальних дитячо-юнацьких спортивних шкіл</t>
  </si>
  <si>
    <t>середньомісячна заробітна плата працівника дитячо-юнацької спортивної школи</t>
  </si>
  <si>
    <t>кількість комунальних дитячо-юнацьких спортивних шкіл</t>
  </si>
  <si>
    <t>обсяг витрат на утримання комунальних дитячо-юнацьких спортивних шкіл</t>
  </si>
  <si>
    <t>кількість учнів комунальних дитячо-юнацьких спортивних шкіл, в т.ч.</t>
  </si>
  <si>
    <t>розбіжність між фактичними та затвердженими результативними показниками в сумі 1 од. пояснюється припиненням ХДЮСШ №2 шляхом приєднання до ХДЮСШ №3 згідно рішення позачергової шостої сесії Хмельницької міської ради від 09.06.2021 року №4</t>
  </si>
  <si>
    <t xml:space="preserve">розбіжність між фактичними та затвердженими результативними показниками в сумі 43 од. пояснюється зменшенням кількості тренерів – викладачів, та відповідно зменшення загальної кількості груп початкової підготовки. Також діти виїхали за кордон для захисту власного життя та здоров’я в умовах воєнного стану.
</t>
  </si>
  <si>
    <t xml:space="preserve">розбіжність між фактичними та затвердженими результативними показниками в сумі 61 од. за рахунок зменшення кількості регіональних спортивних змагань в умовах воєнного стану
</t>
  </si>
  <si>
    <t xml:space="preserve">розбіжність між фактичними та затвердженими результативними показниками в сумі 298 грн виникла за рахунок зменшення обсягу витрат на придбання спортивного інвентаря та кількості придбаного малоцінного спортивного обладнання та інвентарю для комунальних дитячо-юнацьких спортивних шкіл
</t>
  </si>
  <si>
    <t xml:space="preserve">розбіжність між фактичними та затвердженими результативними показниками в сумі 5 відс. пояснюється  зменшенням кількості спортивних заходів, за результатами яких привласнюють відповідні звання та розряди
</t>
  </si>
  <si>
    <t xml:space="preserve"> розбіжність між фактичними та затвердженими результативними показниками в сумі 8 відс. пояснюється  зменшенням кількості спортивних заходів в умовах воєнного стану
</t>
  </si>
  <si>
    <t>У результаті реалізації бюджетної програми головним розпорядником бюджетних коштів забезпечено належне виконання результативних показників, націлених на досягнення мети, а саме: забезпечення підготовки спортсменів резервного спорту та участі спортсменів у відповідних змаганнях, розвитку здібностей вихованців дитячо-юнацьких спортивних шкіл в обраному виді спорту, створення умов для фізичного розвитку,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фізкультурно-спортивної спрямованості, забезпечення їх ефективного використання для проведення спортивних заходів.</t>
  </si>
  <si>
    <t xml:space="preserve"> утримання та навчально-тренувальна робота дитячо-юнацьких спортивних шкіл фізкультурно-спортивних товариств</t>
  </si>
  <si>
    <t xml:space="preserve">Залишок не використаних асигнувань -1189 грн по ХДЮСШ №1 «Буревісник» в т.ч.: залишок по оплаті праці -2 грн, по нарахуванню -637 грн;  по видатках на оплату комунальних послуг та енергоносіїв –теплопостачання 27 грн, водопостачання та водовідведення 27 грн, електроенергія 14 грн, природній газ 53 грн, побутових відходів-155 грн; по видатках на оплату послуг (крім комунальних) – залишок коштів - 274 грн (економія коштів).                                                                                                                                                                      </t>
  </si>
  <si>
    <t>кількість дитячо-юнацьких спортивних шкіл фізкультурно-спортивних товариств</t>
  </si>
  <si>
    <t xml:space="preserve">обсяг витрат на фінансову підтримку дитячо-юнацьких спортивних шкіл фізкультурно-спортивних товариств </t>
  </si>
  <si>
    <t>кількість штатних працівників дитячо-юнацьких спортивних шкіл фізкультурно-спортивних товариств</t>
  </si>
  <si>
    <t>кількість учнів дитячо-юнацьких спортивних шкіл фізкультурно-спортивних товариств</t>
  </si>
  <si>
    <t>обсяг витрат на фінансову підтримку дитячо-юнацьких спортивних шкіл фізкультурно-спортивних товариств</t>
  </si>
  <si>
    <t xml:space="preserve">розбіжність між фактичними та затвердженими результативними показниками -1189 грн по ХДЮСШ №1 «Буревісник» в т.ч.: залишок по оплаті праці -2 грн, по нарахуванню -637 грн; по видатках на оплату комунальних послуг та енергоносіїв – теплопостачання 27 грн, водопостачання та водовідведення 27 грн, електроенергія 14 грн, природній газ 53 грн, побутових 
 відходів-155 грн; по видатках на оплату послуг (крім комунальних) – залишок коштів - 274 грн (економія коштів).     
</t>
  </si>
  <si>
    <t xml:space="preserve"> розбіжність між фактичними та затвердженими результативними показниками – 20 чоловік в зв’язку з тим, що діти виїхали за кордон для захисту власного життя та здоров’я в умовах воєнного стану.
</t>
  </si>
  <si>
    <t>У результаті реалізації бюджетної програми головним розпорядником бюджетних коштів забезпечено належне виконання результативних показників, націлених на досягнення мети, а саме: забезпечення підготовки спортсменів резервного спорту та участі спортсменів у відповідних змаганнях, розвитку здібностей вихованців дитячо-юнацьких спортивних шкіл в обраному виді спорту, створення умов для фізичного розвитку,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фізкультурно-спортивної спрямованості, забезпечення їх ефективного використання для проведення спортивних заходів</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</si>
  <si>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</si>
  <si>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обсяг видатків, які спрямовуються на організацію та проведення спортивних заходів із залученням широких верств населення  до занять фізичною культурою</t>
  </si>
  <si>
    <t xml:space="preserve"> динаміка кількості учасників заходів, порівняно з попереднім роком</t>
  </si>
  <si>
    <t>У результаті реалізації бюджетної програми головним розпорядником бюджетних коштів забезпечено виконання результативних показників, націлених на досягнення мети, а саме: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</si>
  <si>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 xml:space="preserve"> фінансова підтримка спорту вищих досягнень та організацій, які здійснюють фізкультурно-спортивну діяльність в регіоні</t>
  </si>
  <si>
    <t xml:space="preserve"> заохочення видатних спортсменів, тренерів, діячів фізичної культури і спорту Хмельницької міської територіальної громади</t>
  </si>
  <si>
    <t>сприяння діяльності закладів фізичної культури і спорту та організацій фізкультурно-спортивної спрямованості  Хмельницької міської територіальної громади</t>
  </si>
  <si>
    <t xml:space="preserve">Фінансова підтримка спорту вищих досягнень та організацій, які здійснюють фізкультурно-спортивну діяльність в регіоні </t>
  </si>
  <si>
    <t>мережа закладів</t>
  </si>
  <si>
    <t>обсяг видатків, які спрямовуються для виплати стипендії кращим спортсменам громади</t>
  </si>
  <si>
    <t>обсяг видатків, які спрямовуються для виплати премії кращим тренерам громади</t>
  </si>
  <si>
    <t>обсяг видатків для підготовки спортсменів міста до Олімпіади 2022</t>
  </si>
  <si>
    <t>обсяг видатків, які спрямовуються для підтримки організацій, які здійснюють фізкультурно- спортивну діяльність в регіоні</t>
  </si>
  <si>
    <t>грошова винагорода спортсменам і тренерам громади до Дня фізичної культури та спорту</t>
  </si>
  <si>
    <t>Комплексна програма реалізації молодіжної політики та розвитку фізичної культури і спорту у Хмельницькій міській територіальній громаді на 2022-2026 роки (зі змінами</t>
  </si>
  <si>
    <t>кількість спортсменів та тренерів Хмельницької міської територіальної громади, яким призначені персональні стипендії та премії міського голови</t>
  </si>
  <si>
    <t>кількість спортсменів для підготовки до Олімпіади 2022</t>
  </si>
  <si>
    <t xml:space="preserve"> середні витрати на придбання однієї одиниці інвентаря</t>
  </si>
  <si>
    <t>обсяг видатків для підготовки спортсменів громади до Олімпіади 2022</t>
  </si>
  <si>
    <t>середні витрати на придбання однієї одиниці інвентаря</t>
  </si>
  <si>
    <t xml:space="preserve">розбіжність між фактичними та затвердженими результативними показниками в сумі  75 000 грн виникла у зв’язку з тим, що кошти були виплачені Полюк Ользі в кінці 2021 року за рахунок економії коштів від виплати (грошова винагорода) спортсменам за високі досягнення з видів спорту для своєчасної підготовки до зимової Олімпіади 2022 року в Пекіні
</t>
  </si>
  <si>
    <t xml:space="preserve">розбіжність між фактичними та затвердженими результативними показниками в сумі 377 500 грн за рахунок економії коштів, які спрямовуються спортсменам за високі досягнення з видів спорту, визнаних в Україні, на Всеукраїнських та міжнародних змаганнях
</t>
  </si>
  <si>
    <t xml:space="preserve">розбіжність між фактичними та затвердженими результативними показниками в сумі 300,0 тис. грн міської громадської організації Постанови КМУ від 9 червня 2021 року №590  “Про затвердження Порядку виконання повноважень Державною казначейською службою в особливому режимі в умовах воєнного стану”
</t>
  </si>
  <si>
    <t xml:space="preserve">розбіжність між фактичними та затвердженими результативними показниками у сумі 1 од. виникла у зв’язку з тим, що кошти були виплачені Полюк Ользі  в кінці 2021 року за рахунок економії коштів від виплати (грошова винагорода) спортсменам за високі досягнення з видів спорту для своєчасної підготовки до зимової Олімпіади 2022 року в Пекіні
</t>
  </si>
  <si>
    <t xml:space="preserve">розбіжність між фактичними та затвердженими результативними показниками у сумі 1 853 грн - не придбаний спортивний інвентар міською громадською організацією Дитячо-юнацький футбольний клуб "ПОДІЛЛЯ" у зв'язку із веденням в дію Постанови КМУ від 9  червня 2021 року №590  “Про затвердження Порядку виконання повноважень Державною казначейською службою в особливому режимі в умовах воєнного стану”
</t>
  </si>
  <si>
    <t>У результаті реалізації бюджетної програми головним розпорядником бюджетних коштів забезпечено виконання результативних показників, націлених на досягнення мети, а саме: підтримка та розвиток спорту вищих досягнень та організацій</t>
  </si>
  <si>
    <t xml:space="preserve"> забезпечення діяльності централізованої бухгалтерії</t>
  </si>
  <si>
    <t>Забезпечення складання і надання кошторисної, звітної, фінансової документації, фінансування установ фізичної культури і спорту, згідно із  затвердженими кошторисами</t>
  </si>
  <si>
    <t>Створення належних умов для виконання функцій централізованої бухгалтерії управління</t>
  </si>
  <si>
    <t>кількість складених кошторисів по проведеним заходам</t>
  </si>
  <si>
    <t>забезпечення можливості будівництва та придбання житла окремим категоріям громадян</t>
  </si>
  <si>
    <t xml:space="preserve"> здійснення виплат, пов'язаних з обслуговуванням пільгових довгострокових кредитів, наданих на будівництво (придбання) житла</t>
  </si>
  <si>
    <t>Здійснення виплат, пов'язаних з обслуговуванням пільгових довгострокових кредитів, наданих на будівництво (придбання) житла</t>
  </si>
  <si>
    <t>У результаті реалізації бюджетної програми головним розпорядником бюджетних коштів забезпечено належне виконання результативних показників, націлених на досягнення мети, а саме: забезпечення можливості будівництва та придбання житла окремим категоріям громадян.</t>
  </si>
  <si>
    <t xml:space="preserve"> забезпечення можливості будівництва та придбання житла окремим категоріям громадян</t>
  </si>
  <si>
    <t>здійснення виплат, пов'язаних з наданням пільгових довгострокових кредитів на будівництво (придбання) житла</t>
  </si>
  <si>
    <t>Здійснення виплат, пов'язаних з наданням пільгових довгострокових кредитів, наданих на будівництво (придбання) житла</t>
  </si>
  <si>
    <t xml:space="preserve"> кількість громадян, які перебувають на обліку</t>
  </si>
  <si>
    <t>1117670</t>
  </si>
  <si>
    <t>0490</t>
  </si>
  <si>
    <t>Внески до статутного капіталу суб’єктів господарювання</t>
  </si>
  <si>
    <t xml:space="preserve">  внески до статутного капіталу суб’єктів господарювання</t>
  </si>
  <si>
    <t>фінансова підтримка підприємств комунальної форми власності</t>
  </si>
  <si>
    <t xml:space="preserve"> створення сприятливих умов для соціального становлення та розвитку молоді</t>
  </si>
  <si>
    <t xml:space="preserve"> обсяг видатків, що спрямовуються на поповнення статутного капіталу підприємства</t>
  </si>
  <si>
    <t>тис. грн</t>
  </si>
  <si>
    <t>кількість осіб з обмеженими можливостями</t>
  </si>
  <si>
    <t>журнал реєстрації відвідувань</t>
  </si>
  <si>
    <t>співвідношення суми поповнення статутного капіталу до його розміру</t>
  </si>
  <si>
    <t>ступінь завершення ремонтних робіт в приміщенні спортивно-розважального центру з плавальним басейном, м. Хмельницький вул. Зарічанська, 11ж</t>
  </si>
  <si>
    <t>обсяг видатків, що спрямовуються на поповнення статутного капіталу підприємства</t>
  </si>
  <si>
    <t>тис.грн</t>
  </si>
  <si>
    <t xml:space="preserve"> кількість ремонтних робіт капітального характеру</t>
  </si>
  <si>
    <t xml:space="preserve"> кількість осіб з обмеженими можливостями</t>
  </si>
  <si>
    <t xml:space="preserve"> ремонтні роботи в приміщенні спортивно-розважального центру з плавальним басейном, м. Хмельницький вул. Зарічанська, 11ж не проводилися  у зв’язку із введенням військового стану та на виконання Постанови КМУ від 9 червня 2021 року № 590 ”Про затвердження Порядку виконання повноважень Державною казначейською службою в особливому режимі в умовах воєнного стану” із змінами
</t>
  </si>
  <si>
    <t>відсутність осіб з обмеженими можливостями у зв’язку із введенням військового стану</t>
  </si>
  <si>
    <t xml:space="preserve"> капітальний ремонт не був проведений в зв'язку із дотриманням постанови № 590 від 9.06.2021р. та в результаті  збільшення вартості ремонту відповідно до об'ємів, які зазначені в кошторисній документації  внаслідок підвищення цін на матеріали та роботи
</t>
  </si>
  <si>
    <t>обсяг видатків, які спрямовуються для виплати премії міського голови</t>
  </si>
  <si>
    <t xml:space="preserve"> кількість молодіжних заходів</t>
  </si>
  <si>
    <t xml:space="preserve"> кількість молоді, які утримають    премію міського голови</t>
  </si>
  <si>
    <t>кількість дітей, яким надані послуги з відпочинку</t>
  </si>
  <si>
    <t xml:space="preserve"> середні витрати на проведення 
 одного молодіжного заходу
</t>
  </si>
  <si>
    <t xml:space="preserve"> середні витрати на виплату однієї премії міського голови
</t>
  </si>
  <si>
    <t>середні витрати на утримання одного відвідувача СКЦ "Плоскирів"</t>
  </si>
  <si>
    <t>середні витрати на проведення одного заходу КУ «Молодіжний центр»</t>
  </si>
  <si>
    <t>динаміка кількості запланованих тематичних масових заходів, в порівнянні з минулим роком</t>
  </si>
  <si>
    <t>динаміка кількості відвідувачів спортивних секцій та гуртків, порівняно з минулим роком</t>
  </si>
  <si>
    <t xml:space="preserve">обсяг видатків, які спрямовуються для виплати 
 премії міського голови
</t>
  </si>
  <si>
    <t>середньомісячна кількість складених кошторисів на одного працівника</t>
  </si>
  <si>
    <t xml:space="preserve">ремонтні роботи в приміщенні спортивно-розважального центру з плавальним басейном, м. Хмельницький вул. Зарічанська, 11ж  не проводилися  у зв’язку із введенням військового стану та на виконання Постанови КМУ від 9 червня 2021 року № 590 ”Про затвердження Порядку виконання повноважень Державною казначейською службою в особливому режимі в умовах воєнного
 стану” із змінами
</t>
  </si>
  <si>
    <t>місцевого бюджету за 2023  рік</t>
  </si>
  <si>
    <t>Погашення кредиторської заборгованості за 2022 рік</t>
  </si>
  <si>
    <t>Виконання заходів Програми бюджетування за участі громадськості (Бюджет участі) Хмельницької міської територіальної громади на 2020-2023 роки (із змінами) на реалізацію громадського проекту "Боксерський зал для дітей та підлітків"</t>
  </si>
  <si>
    <t>Капітальний ремонт підліткового клубу “Вікторія” по вул. Інститутській,8 в м. Хмельницький (коригування)</t>
  </si>
  <si>
    <t xml:space="preserve"> Програма бюджетування за участі громадськості (Бюджет участі) Хмельницької міської територіальної громади на 2020-2023 роки (із змінами)</t>
  </si>
  <si>
    <t>обсяг видатків на погашення кредиторської заборгованості за 2022 рік</t>
  </si>
  <si>
    <t>обсяг витрат на реалізацію громадського проекту "Боксерський зал для дітей та підлітків"</t>
  </si>
  <si>
    <t>кількість коригованих кошторисних документацій на об'єкти</t>
  </si>
  <si>
    <t>кількість придбаного спортивного інвентаря  для  реалізації громадського проекту "Боксерський зал для дітей та підлітків"</t>
  </si>
  <si>
    <t>ступінь завершення коригованих кошторисних документацій на об'єкти</t>
  </si>
  <si>
    <t>рівень освоєння коштів щодо реалізації громадського проекту "Боксерський зал для дітей та підлітків"</t>
  </si>
  <si>
    <t xml:space="preserve">ступінь завершення капітального ремонту підліткового клубу “Вікторія" по вул. Інститутській, 8 в м. Хмельницькому" (коригування) </t>
  </si>
  <si>
    <t>рівень погашення кредиторської заборгованості за 2022 рік</t>
  </si>
  <si>
    <t>Бюджетна програма 1113132 "Утримання клубів для підлітків за місцем проживання" виконана за 2023 рік.</t>
  </si>
  <si>
    <t>Василь ГОЛОВАТЮК</t>
  </si>
  <si>
    <t xml:space="preserve">Залишок невикористаних асигнувань  - 451 530 грн. в т.ч.: 
-КЕКВ 2111 -1 993 грн (залишок виник за рахунок перебування працівників центру на лікарняному та у дородовій та післяродовій відпустці, які оплачуються за рахунок коштів ФСС з ТВП);
 -КЕКВ 2120 - 2 248 грн (залишок коштів на оплату Єдиного соціального внеску);
 -КЕКВ 2210 — 176 686 грн (економія коштів 1 300 грн від придбання спортивного обладнання на реалізацію громадського проекту “Боксерський зал для дітей та підлітків”);
 -КЕКВ 2240 — 13 870 грн ( економія коштів при наданні послуг);
 -КЕКВ 2270 — 253 651 грн  (залишок виник в результаті сприятливих погодних умов, що вплинуло на зменшення  використання послуг теплопостачання та електропостачання та запровадження заходів економії використання води та  оплаті послуг за рахунок коштів спеціального фонду);
 -КЕКВ 2282 – 3 082 грн  (не освоєні кошти, заплановані для оплати курсів з охорони праці).
   В 2023 році за рахунок коштів бюджету розвитку було заплановано  капітальний ремонт підліткового клубу “Вікторія” по вул. Інститутській,8 в м. Хмельницький вартістю  1 582 513  грн. Капітальний ремонт  був проведений  на суму 1 443 691 грн. Залишок коштів 138 822  грн (економія коштів).
По спеціальному фонду  касові видатки більші ніж запланована сума на 36 451 грн за рахунок використання залишку коштів спеціального фонду, який виникнув  станом на 01.01.2023 року  (поставлено на фінансування в грудні 2023 року).
</t>
  </si>
  <si>
    <t>станом на 01.01.2024 року вакантні посади 4,25 од : педагогічні працівники — 3 од. ( 2-педагог-організатор,1 - культорганізатор дитячих позашкільних закладів), 0,5 од.- офісний службовець (друкування), 0,75 од — обслуговуючий персонал (0,75 - прибиральник службових приміщень). Внесені  зміни в штатний розпис: виведена 1 посада спеціаліста (завідувача господарством) та введена 1 посада адміністративних працівників (заступник директора з адміністративно-господарської частини)</t>
  </si>
  <si>
    <t>станом на 01.01.2024 року укладено угоди ЦПХ з 11 керівниками секцій, які надають платні послуги. Не укладені угоди ЦПХ з керівником клубу “Фаворит” вул. Зарічанська,26.</t>
  </si>
  <si>
    <t>обсяг витрат на реалізацію громадського проекту “Боксерський зал для дітей та підлітків”</t>
  </si>
  <si>
    <t>залишок коштів в розмірі 1300,00 грн в наслідок економії</t>
  </si>
  <si>
    <t>збільшення відвідувачів підліткових клубів на 53 од. відбулося  за рахунок секцій на платній основі</t>
  </si>
  <si>
    <t>збільшення кількості заходів спрямована на покращення психоемоційного стану дітей та для організації  дозвілля відвідувачів клубів. Заходи проводились без залучення бюджетних коштів</t>
  </si>
  <si>
    <t>кількість гуртків і секцій</t>
  </si>
  <si>
    <t>заповнена вакансія 1 керівника гуртка бюджетного клубу “Індіго” вул.Лісогринівецька,16/1 та  укладена угода ЦПХ з керівником клубу  “Індіго” вул.Лісогринівецька,16/1 на платній основі.</t>
  </si>
  <si>
    <t>на зменшення  середньомісячних витрат на одного відвідувача підліткових  клубів   вплинуло зменшення  касових видатків у порівнянні з кошторисними призначеннями та збільшення кількості відвідувачів клубів.</t>
  </si>
  <si>
    <t>Середньомісячні витрати на утримання одного гуртка та секції</t>
  </si>
  <si>
    <t>на зменшення  середньомісячних витрат на  утримання одного гуртка та секції  вплинуло зменшення  касових видатків у порівнянні з кошторисними призначеннями та збільшення кількості гуртків.</t>
  </si>
  <si>
    <t>зростання динаміки кількості проведення заходів пов’язана із збільшенням їх кількості</t>
  </si>
  <si>
    <t>кошти в сумі 49500,00 грн не використані відповідно Постанови КМУ від 9 червня  2021 року № 590 “Про затвердження  Порядку виконання повноважень Державною казначейською службою в особливому режимі в умовах воєнного стану”.</t>
  </si>
  <si>
    <t>відсутність витрат для розрахунку   вартості одного заходу   пов'язана з дотриманням  Постанови КМУ від 9 червня  2021р № 590  “Про затвердження Порядку виконання повноважень Державною казначейською службою в особливому режимі в умовах воєнного стану”.</t>
  </si>
  <si>
    <t>збільшення темпів кількості відвідувачів  відбулося в зв'язку із збільшенням кількості гуртків та секцій на 2 од. (заповнена вакансія 1 керівника гуртка бюджетного клубу “Індіго” вул. Лісогринівецька,16/1 та  укладена угода ЦПХ з керівником клубу  “Індіго” вул.Лісогринівецька,16/1 на платній основі)</t>
  </si>
  <si>
    <t>Обсяг витрат всього,з них:</t>
  </si>
  <si>
    <t>обсяг витрат для придбання техніки для Пластового центру</t>
  </si>
  <si>
    <t>кількість придбаної техніки для Пластового центру</t>
  </si>
  <si>
    <t>Бюджетна програма 1113133 "Інші заходи та заклади молодіжної політики" виконана за 2023 рік.</t>
  </si>
  <si>
    <t>Бюджетна програма 1115011 "Проведення навчально-тренувальних зборів і змагань з олімпійських видів  спорту" виконана за 2023 рік.</t>
  </si>
  <si>
    <t>Бюджетна програма 1115012 "Проведення навчально-тренувальних зборів і змагань з неолімпійських видів  спорту" виконана за 2023 рік.</t>
  </si>
  <si>
    <t>Бюджетна програма 1115031 "Утримання та навчально-тренувальна робота комунальних дитячо-юнацьких спортивних шкіл" виконана за 2023 рік</t>
  </si>
  <si>
    <t>Бюджетна програма 1115032 "'Фінансова підтримка дитячо-юнацьких спортивних шкіл фізкультурно-спортивних товариств" виконана за 2023 рік</t>
  </si>
  <si>
    <t>Бюджетна програма 1115061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виконана за 2023 рік.</t>
  </si>
  <si>
    <t>Бюджетна програма 1115062 "Підтримка спорту вищих досягнень та організацій, які здійснюють фізкультурно-спортивну діяльність в регіоні" виконана за 2023 рік</t>
  </si>
  <si>
    <t>Бюджетна програма 1115063 "Забезпечення діяльності централізованої бухгалтерії" виконана за 2023 рік</t>
  </si>
  <si>
    <t>Бюджетна програма 1116084 "Витрати, пов`язані з наданням та обслуговуванням пільгових довгострокових кредитів, наданих громадянам на будівництво/реконструкцію/придбання житла " виконана за 2023 рік.</t>
  </si>
  <si>
    <t>залишок коштів виник в результаті економії та зменшенні потреб в закупівлі товарі та послуг</t>
  </si>
  <si>
    <t>зростання динаміки надходження власних коштів від надання платних послуг пов'язана з збільшенням вартості  послуг, кількості відвідувачів та орендної плати</t>
  </si>
  <si>
    <t xml:space="preserve">відхилення обсягів касових видатків (наданих кредитів з бюджету) від обсягів, затверджених у паспорті  бюджетної програми за напрямом проведення навчально-тренувальних зборів з олімпійських видів спорту з підготовки до регіональних /всеукраїнських змагань в сумі 2 293 грн (залишок коштів)   
</t>
  </si>
  <si>
    <t xml:space="preserve">розбіжність між фактичними та затвердженими результативними показниками в сумі 16 одиниці пояснюється запровадженням військового стану на території України (навчально-тренувальні збори були перенесені на наступні періоди) 
</t>
  </si>
  <si>
    <t>У результаті реалізації бюджетної програми головним розпорядником бюджетних коштів забезпечено виконання результативних показників, націлених на досягнення мети, а саме: забезпечення розвитку олімпійських видів спорту</t>
  </si>
  <si>
    <t>У результаті реалізації бюджетної програми головним розпорядником бюджетних коштів забезпечено виконання результативних показників, націлених на досягнення мети, а саме: забезпечення розвитку неолімпійських видів спорту</t>
  </si>
  <si>
    <t>відхилення обсягів касових видатків (наданих кредитів з бюджету) від обсягів, затверджених у паспорті  бюджетної програми за напрямом проведення навчально-тренувальних зборів з неолімпійських видів спорту з підготовки до регіональних /всеукраїнських змагань в сумі 15 698 грн пояснюється економією коштів при придбанні нагородної атрибутики.</t>
  </si>
  <si>
    <t xml:space="preserve"> залишок невикористаних асигнувань  - 28 700 грн, запланований для проведення навчально-тренувальних зборів і змагань та заходів зі спорту осіб з інвалідністю утворився утворився в зв’язку із обмеженням проведення змагань осіб з інвалідністю в умовах військового стану на території України. 
</t>
  </si>
  <si>
    <t xml:space="preserve">розбіжність між фактичними та затвердженими результативними показниками у сумі 10 од. виникла у зв’язку із обмеженням проведення змагань осіб з інвалідністю в умовах військового стану на території України. </t>
  </si>
  <si>
    <t xml:space="preserve">розбіжність між фактичними та затвердженими результативними показниками у сумі 4 од. виникла у зв’язку із обмеженням проведення змагань осіб з інвалідністю в умовах військового стану на території України. </t>
  </si>
  <si>
    <t xml:space="preserve"> розбіжність між фактичними та затвердженими результативними показниками у сумі 133 од. виникла  у зв’язку із обмеженням проведення змагань осіб з інвалідністю в умовах військового стану на території України. 
</t>
  </si>
  <si>
    <t xml:space="preserve">розбіжність між фактичними та затвердженими результативними показниками у сумі 205 од. виникла у зв’язку із обмеженням проведення змагань осіб з інвалідністю в умовах військового стану на території України. 
</t>
  </si>
  <si>
    <t xml:space="preserve"> спортивні заходи для осіб з інвалідністю не проводилися в зв’язку із обмеженням проведення змагань осіб з інвалідністю в умовах військового стану на території України. </t>
  </si>
  <si>
    <t xml:space="preserve">відхилення обсягів касових видатків (наданих кредитів з бюджету) від обсягів, затверджених у паспорті  бюджетної програми за напрямом організація та проведення спортивних заходів із залученням широких верств населення до занять фізичною культурою в сумі 171 743 грн пояснюється тим, що не був проведений захід Богатирські ігри.
</t>
  </si>
  <si>
    <t>розбіжність між фактичними та затвердженими результативними показниками в сумі 171 743 грн пояснюється тим, що не був проведений захід Богатирські ігри.</t>
  </si>
  <si>
    <t xml:space="preserve">розбіжність між фактичними та затвердженими результативними показниками в сумі 1 од пояснюється тим, що не був проведений захід Богатирські ігри.
</t>
  </si>
  <si>
    <t xml:space="preserve"> розбіжність між фактичними та затвердженими результативними показниками в сумі 1 000 чол. пояснюється тим,що не був проведений захід Богатирські ігри.</t>
  </si>
  <si>
    <t>розбіжність між фактичними та затвердженими результативними показниками в сумі 9 075 грн пояснюється тим, що не був проведений захід Богатирські ігри.</t>
  </si>
  <si>
    <t>розбіжність між фактичними та затвердженими результативними показниками в сумі 112 відс. пояснюється меншою кількістю проведених заходів на 2 од. в порівнянні з 2022 роком.</t>
  </si>
  <si>
    <t>відхилення обсягів касових видатків (наданих кредитів з бюджету) від обсягів, затверджених у паспорті  бюджетної програми в сумі 534 025 грн виникло за рахунок  фактичної виплати грошової винагороди спортсменам за високі досягнення в сумі 130 000 грн (економія  становить 470 000 грн)  та грошової винагороди спортсменам і тренерам до Дня фізичної культури та спорту  в сумі 135 975 грн ( економія становить 64 025 грн)</t>
  </si>
  <si>
    <t xml:space="preserve">відхилення обсягів касових видатків (наданих кредитів з бюджету) від обсягів, затверджених у паспорті  бюджетної програми в сумі 534 025 грн виникло за рахунок  фактичної виплати грошової винагороди спортсменам за високі досягнення в сумі 130 000 грн (економія  становить 470 000 грн)  та грошової винагороди спортсменам і тренерам до Дня фізичної культури та спорту  в сумі 135 975 грн ( економія становить 64 025 грн)
</t>
  </si>
  <si>
    <t>кількість придбаної техніки</t>
  </si>
  <si>
    <t>од</t>
  </si>
  <si>
    <t>середні витрати на придбання комп'ютера</t>
  </si>
  <si>
    <t>відхилення обсягів касових видатків (наданих кредитів з бюджету) від обсягів, затверджених у паспорті  бюджетної програми становить по загальному фонду - 1 022 грн (економія коштів).</t>
  </si>
  <si>
    <t>Бюджетна програма 1118821 "Надання пільгових довгострокових кредитів молодим сім`ям та одиноким молодим громадянам на будівництво/придбання житла" виконана за 2023 рік</t>
  </si>
  <si>
    <t>Придбання пилососа для басейну СКЦ «Плоскирів»</t>
  </si>
  <si>
    <t>Придбання генератора GJY-75 C  Yangdong 54  kW та АВР для генератора</t>
  </si>
  <si>
    <t>середні витрати для придбання одиниці техніки</t>
  </si>
  <si>
    <t>відсотк освоєння коштів по придбанній техніці</t>
  </si>
  <si>
    <t>У результаті реалізації бюджетної програми головним розпорядником бюджетних коштів забезпечено виконання результативних показників, націлених на досягнення мети, а саме фінансова підтримка підприємств комунальної форми власності</t>
  </si>
  <si>
    <t>Бюджетна програма 1117670 "Внески до статутного капіталу суб’єктів господарювання" виконана за 2023 рік</t>
  </si>
  <si>
    <t>відхилення обсягів касових видатків (наданих кредитів з бюджету) від обсягів, затверджених у паспорті  бюджетної програми в сумі 22 781,00  грн для придбання пилососа в зв'язку із запропонованою меншою ціною переможця проведеної тендорної процедури.</t>
  </si>
  <si>
    <t xml:space="preserve">зменшення  кількості громадян на 66 чоловік, які перебувають на обліку, відбулося відповідно при досягненні граничного віку громадянами (36 років), згідно до вимог чинного законодавства
</t>
  </si>
  <si>
    <t xml:space="preserve"> відхилення обсягів касових видатків (наданих кредитів з бюджету) від обсягів, затверджених у паспорті  бюджетної програми в сумі 22,8 тис. грн для придбання пилососа в зв'язку із запропонованою меншою ціною переможця проведеної тендорної процедури.</t>
  </si>
  <si>
    <t>0470</t>
  </si>
  <si>
    <t>Заходи з енергозбереження</t>
  </si>
  <si>
    <t>2256400000</t>
  </si>
  <si>
    <t xml:space="preserve"> Часткове виконання робіт (реконструкція покрівлі) по об’єкту: Реконструкція будівлі спортивної школи з добудовою допоміжних приміщень та вбиралень Хмельницької дитячо-юнацької спортивної школи №1 по вул.Спортивній,17 у м. Хмельницькому з енергозбереженням</t>
  </si>
  <si>
    <t>Забезпечення спорудження (будівництва, реконструкції) об'єктів галузі фізичної культури та спорту.</t>
  </si>
  <si>
    <t xml:space="preserve"> Виготовлення проєктно-кошторисної документації, її експертиза та часткове виконання робіт (реконструкція покрівлі) по об’єкту: "Реконструкція  будівлі спортивної школи з добудовою допоміжних приміщень та вбиралень Хмельницької дитячо-юнацької спортивної школи №1 по вул.Спортивній,17  у м. Хмельницькому з енергозбереженням".</t>
  </si>
  <si>
    <t>Виготовлення проєктно-кошторисної документації, її експертиза та часткове виконання робіт (реконструкція покрівлі) по об’єкту: "Реконструкція  будівлі спортивної школи з добудовою допоміжних приміщень та вбиралень Хмельницької дитячо-юнацької спортивної школи №1 по вул.Спортивній,17  у м. Хмельницькому з енергозбереженням".</t>
  </si>
  <si>
    <t>,</t>
  </si>
  <si>
    <t>обсяг витрат на виготовлення проєктно - кошторисної документації по об’єкту: "Реконструкція  будівлі спортивної школи з добудовою допоміжних приміщень та вбиралень Хмельницької дитячо-юнацької спортивної школи №1 по вул.Спортивній,17  у м. Хмельницькому з енергозбереженням".</t>
  </si>
  <si>
    <t>кошторисна документація</t>
  </si>
  <si>
    <t>обсяг витрат на проведення експертизи виготовлення проєктно - кошторисної документації по об’єкту: "Реконструкція  будівлі спортивної школи з добудовою допоміжних приміщень та вбиралень Хмельницької дитячо-юнацької спортивної школи №1 по вул.Спортивній,17  у м. Хмельницькому з енергозбереженням".</t>
  </si>
  <si>
    <t xml:space="preserve">кількість виготовленої проєктно-кошторисної документації на об’єкт </t>
  </si>
  <si>
    <t>площа покрівлі, якої планується реконструкція</t>
  </si>
  <si>
    <t>м²</t>
  </si>
  <si>
    <t>середні витрати на один метр реконструкції покрівлі</t>
  </si>
  <si>
    <t>розрахунковий рівень економії енергоносіїв після запровадження заходів з енергозбереження</t>
  </si>
  <si>
    <t>У результаті реалізації бюджетної програми головним розпорядником бюджетних коштів забезпечено належне виконання результативних показників, націлених на досягнення мети, а саме: забезпечення спорудження (будівництва, реконструкції) об'єктів галузі фізичної культури та спорту.</t>
  </si>
  <si>
    <t>Бюджетна програма 1117640 "Заходи з енергозбереження" виконана за 2023 рік</t>
  </si>
  <si>
    <t>1115049</t>
  </si>
  <si>
    <t>Виконання окремих заходів з реалізації соціального проекту «Активні парки - локації здорової України»</t>
  </si>
  <si>
    <t xml:space="preserve">започаткування нових форм залучення різних груп населення, залучення фахівців сфери фізичної культури і спорту, провідних спортсменів та інших осіб до організації занять з оздоровчої рухової активності та дозвілля громадян, облаштування у місцях масового відпочинку безперешкодного доступу громадян до спортивних споруд і місць для заняття різними видами рухової активності, розроблення програм із видів рухової активності для різних груп населення, створення онлайн-платформи </t>
  </si>
  <si>
    <t>популяризація та організація оздоровчої рухової активності усіх категорій громадян</t>
  </si>
  <si>
    <t>організація та порядок проведення щорічних заходів у рамках реалізації соціального проекту “Активні парки - локації здорової України”</t>
  </si>
  <si>
    <t>Оплата послуг координаторів з проведення заходів з реалізації соціального проєкту "Активні парки - локації здорової України"</t>
  </si>
  <si>
    <t xml:space="preserve">обсяг видатків, які спрямовуються для оплати послуг координатору з проведення заходів з реалізації соціального проєкту "Активні парки - локації здорової України" </t>
  </si>
  <si>
    <t xml:space="preserve">кількість координаторів з проведення заходів з реалізації соціального проєкту "Активні парки - локації здорової України" </t>
  </si>
  <si>
    <t>цивільно-правовий договір</t>
  </si>
  <si>
    <t>кількість охоплених одним координатором відвідувачів, враховуючи внутрішньо переміщених осіб, на одну наявну локацію (не менше)</t>
  </si>
  <si>
    <t xml:space="preserve">Порядок та умови надання у 2023 році субвенції з державного бюджету місцевим бюджетам на виконання окремих заходів з реалізації соціального проєкту "Активні парки - локації здорової України" </t>
  </si>
  <si>
    <t>кількість організованих та проведених заходів на локації в парку на тиждень</t>
  </si>
  <si>
    <t>кількість годин проведення проведених заходів на локації в парку на тиждень</t>
  </si>
  <si>
    <t xml:space="preserve">середньомісячні витрати на оплату послуг одного координатора </t>
  </si>
  <si>
    <t xml:space="preserve">обсяг проведених заходів  з реалізації соціального проєкту "Активні парки - локації здорової України" до запланованих </t>
  </si>
  <si>
    <t>Бюджетна програма 1115049 "Виконання окремих заходів з реалізації соціального проекту «Активні парки - локації здорової України" виконана за 2023 рік</t>
  </si>
  <si>
    <t>У результаті реалізації бюджетної програми головним розпорядником бюджетних коштів забезпечено належне виконання результативних показників, націлених на досягнення мети, а саме: популяризація та організація оздоровчої рухової активності усіх категорій громадян</t>
  </si>
  <si>
    <t xml:space="preserve">Залишок не використаних асигнувань - 23 850 грн по ХДЮСШ №1 «Буревісник» в т.ч.: залишок по оплаті праці з нарахуваннями - 2 737 грн;  по видатках на оплату комунальних послуг та енергоносіїв – 19 488 грн (природний газ -10 061 грн, водопостачання та водовідведення 50 грн, електроенергія-  9 377 грн); по видатках на оплату послуг (крім комунальних) – 1 625 грн (економія коштів).                                                                                                                                                                      </t>
  </si>
  <si>
    <t xml:space="preserve">розбіжність між фактичними та затвердженими результативними показниками - 23 850 грн по ХДЮСШ №1 «Буревісник» в т.ч.: залишок по оплаті праці з нарахуваннями - 2 737 грн;  по видатках на оплату комунальних послуг та енергоносіїв – 19 488 грн (природний газ -10 061 грн, водопостачання та водовідведення 50 грн, електроенергія-  9 377 грн); по видатках на оплату послуг (крім комунальних) – 1 625 грн (економія коштів).    
</t>
  </si>
  <si>
    <t>*відхилення обсягів касових видатків (наданих кредитів з бюджету) за напрямом «Організація молодіжних заходів соціального спрямування для молоді міста» від обсягів, затверджених у паспорті бюджетної програми на суму 357 033 грн у зв’язку із обмеженнями по проведенню заходів в умовах військового стану на території України;                                                                                                                                                                                                                                                                                              *відхилення обсягів касових видатків (наданих кредитів з бюджету) за напрямом «Виплата премії міського голови "За вагомі досягнення молоді у розбудові Хмельницької міської територіальної громади в різних сферах суспільного життя» від обсягів, затверджених у паспорті бюджетної програми на суму 30 000 грн у зв’язку із прийнятим рішенням комісії по визначенню отримувачів премії в кількості 14 чоловік;                                                                                                                                                                                            *відхилення обсягів касових видатків (наданих кредитів з бюджету) за напрямом «Створення належних умов для виконання функцій КУ "Молодіжний центр» від обсягів, затверджених у паспорті бюджетної програми 176 095 грн, в т.ч. по: КЕКВ2111 – 724,00 грн, КЕКВ 2120 - 48 393,00  (економія виникла у зв’язку із тривалою відпусткою без збереження заробітної плати заступника директора), КЕКВ 2210- 8 023,00 грн ( економія коштів), КЕКВ 2240- 29 298,00 грн (економія по послугах  ЖЕКу та телекомунікаційних послугах), КЕКВ 2271-22 209,00 грн (економія зумовлена сприятливими погодніми умовами та відтермінованим початком опалювального сезону), КЕКВ 2272- 4 015,00 грн та по КЕКВ 2273- 62 489,00  грн (економія по оплаті енергоносіїв обумовлена тим, що частина заходів Пластового центру проходила у приміщенні Молодіжного центру та зменшенням кількості проведених партнерських заходів), по КЕКВ 2275 -  944  грн (економія по послугах вивозу сміття);                                                                                                                                                                                                                                                                                                                                                                                                                 *відхилення обсягів касових видатків (наданих кредитів з бюджету) за напрямом «Створення належних умов для виконання функцій СКЦ «Плоскирів»  від обсягів, затверджених у паспорті бюджетної програми на суму 6 833 грн  у зв’язку із економією коштів по енергоносіям (водопостачання та водовідведення).</t>
  </si>
  <si>
    <t xml:space="preserve">розбіжність між фактичними та затвердженими результативними показниками на суму 6 833 грн виникла у зв’язку із економією коштів по енергоносіям (водопостачання та водовідведення).
</t>
  </si>
  <si>
    <t xml:space="preserve">розбіжність між фактичними та затвердженими результативними показниками на суму 30 000 грн виникла у зв’язку із прийнятим рішенням комісії по визначенню отримувачів премії в кількості 14 чоловік;                                                                             </t>
  </si>
  <si>
    <t xml:space="preserve"> розбіжність між фактичними та затвердженими результативними показниками на суму 176 095 грн, в т.ч. по: КЕКВ2111 – 724,00 грн, КЕКВ 2120 - 48 393,00  (економія виникла у зв’язку із тривалою відпусткою без збереження заробітної плати заступника директора), КЕКВ 2210- 8 023,00 грн ( економія коштів), КЕКВ 2240- 29 298,00 грн (економія по послугах  ЖЕКу та телекомунікаційних послугах), КЕКВ 2271-22 209,00 грн (економія зумовлена сприятливими погодніми умовами та відтермінованим початком опалювального сезону), КЕКВ 2272- 4 015,00 грн та по КЕКВ 2273- 62 489,00  грн (економія по оплаті енергоносіїв обумовлена тим, що частина заходів Пластового центру проходила у приміщенні Молодіжного центру та зменшенням кількості проведених партнерських заходів), по КЕКВ 2275 -  944  грн (економія по послугах вивозу сміття);       </t>
  </si>
  <si>
    <t xml:space="preserve">розбіжність між фактичними та затвердженими результативними показниками на суму 357 033 грн виникла у зв’язку із обмеженнями по проведенню заходів в умовах військового стану на території України;    </t>
  </si>
  <si>
    <t xml:space="preserve">розбіжність між фактичними та затвердженими результативними показниками на суму 7 од. пояснюється із обмеженнями по проведенню заходів в умовах військового стану на території України;    </t>
  </si>
  <si>
    <t xml:space="preserve">розбіжність між фактичними та затвердженими результативними показниками на суму 6 осіб виникла  у зв'язку із прийнятим рішенням комісії по визначенню отримувачів премії в кількості 14 чоловік;   
</t>
  </si>
  <si>
    <t xml:space="preserve">розбіжність між фактичними та затвердженими результативними показниками на суму 19 000 осіб пояснюється меншою кількістю проведених заходів </t>
  </si>
  <si>
    <t>Коригування проєктно-кошторисної  документації на об’єкт: Реконструкція футбольного поля під штучним покриттям Хмельницької дитячо-юнацької спортивної школи № 1 по вул.Спортивній,17 в м. Хмельницькому, в т.ч. експертиза.</t>
  </si>
  <si>
    <t>Виготовлення проєктно-кошторисної документації на капітальний ремонт даху нежитлового приміщення площею 840,8 м.кв. по вул. Проскурівській, 66 у м. Хмельницькому та проведення експертизи для підготовки до опалювального сезону та заходи з енергозбереження</t>
  </si>
  <si>
    <t xml:space="preserve"> Коригування проектно-кошторисної документації на об'єкт "Капітальний ремонт даху спортивного комплексу по вул. Спортивній, 16, в м. Хмельницький" та експертиза</t>
  </si>
  <si>
    <t>Завершення робіт по об’єкту «Реконструкція футбольного поля під штучним покриттям Хмельницької дитячо-юнацької спортивної школи № 1 по вул. Спортивній, 17 в м. Хмельницькому»</t>
  </si>
  <si>
    <t xml:space="preserve">Коригування проєктно-кошторисної документації на «Капітальний ремонт даху нежитлового приміщення площею 840,8 м. кв. по вул. Проскурівській, 66 у м. Хмельницькому та проведення експертизи для підготовки до опалювального сезону та заходи з енергозбереження» </t>
  </si>
  <si>
    <t>Капітальний ремонт даху нежитлового приміщення площею 840,8 м. кв. по вул. Проскурівській, 66 у м. Хмельницькому та проведення експертизи для підготовки до опалювального сезону та заходи з енергозбереження (коригування)</t>
  </si>
  <si>
    <t xml:space="preserve">Виготовлення проєктно-кошторисної документації, проведення експертизи та початок робіт на «Капітальний ремонт систем вентиляції нежитлового приміщення площею 840,8 м. кв. по вул. Проскурівській, 66 у м. Хмельницький» </t>
  </si>
  <si>
    <t>обсяг витрат на оздоровлення дітей у літніх спортивно-оздоровчих таборахз денним перебуванням</t>
  </si>
  <si>
    <t>обсяг витрат по об'єкту "Реконструкція футбольного поля під штучним покриттям Хмельницької дитячо-юнацької спортивної школи №1 по вул.Спортивній,17 в м. Хмельницькому" ( в тому числі коригування проєктно-кошторисної документації)</t>
  </si>
  <si>
    <t>обсяг витрат по об'єкту:  Капітального ремонту систем вентиляції нежитлового приміщення площею 840,8 м.кв. по вул. Проскурівській, 66 у м. Хмельницький та проведення експертизи для виконання заходів і завдань державної та місцевих програм розвитку фізичної культури і спорту"</t>
  </si>
  <si>
    <t xml:space="preserve">кількість дітей, яких планується оздоровити у літніх спортивно-оздоровчих таборах з денним перебуванням </t>
  </si>
  <si>
    <t>площа футбольного поля, на якому проводиться роботи з реконструкції</t>
  </si>
  <si>
    <t>проєктно-кошторисна документація</t>
  </si>
  <si>
    <t>середні витрати на оздоровлення однієї дитини у літніх спортивно-оздоровчих таборах з денним перебуванням</t>
  </si>
  <si>
    <t>середня вартість одиниці придбаного спортивного обладнання та інвентарю для комунальних дитячо-юнацьких спортивних шкіл</t>
  </si>
  <si>
    <t>середні витрати на 1 м²  виконання робіт по реконструкції футбольного поля</t>
  </si>
  <si>
    <t>рівень завершення робіт по об’єкту «Реконструкція футбольного поля під штучним покриттям Хмельницької дитячо-юнацької спортивної школи № 1 по вул. Спортивній, 17 в м. Хмельницькому»</t>
  </si>
  <si>
    <t>рівень готовності виконання робіт проведення капітального ремонту даху нежитлового приміщення площею 840,8 м.кв. по вул. Проскурівській, 66 у м. Хмельницькому та проведення експертизи для підготовки до опалювального сезону та заходи з енергозбереження (коригування).</t>
  </si>
  <si>
    <t>кількість придбаного спортивного обладнання та інвентарю для комунальних дитячо-юнацьких спортивних шкіл</t>
  </si>
  <si>
    <t xml:space="preserve">розбіжність між фактичними та затвердженими результативними показниками в сумі 7,36 од. за рахунок звільнення тренерів-викладачів та обслуговуючого персоналу ДЮСШ.
</t>
  </si>
  <si>
    <t xml:space="preserve">розбіжність між фактичними та затвердженими результативними показниками в сумі  1,7 од. за рахунок звільнення тренерів-викладачів ДЮСШ
</t>
  </si>
  <si>
    <t>середні витрати на 1 м кв виконання робіт по реконструкції футбольного поля</t>
  </si>
  <si>
    <t>розбіжність між фактичними та затвердженими результативними показниками в сумі 219 грн виникла за рахунок зменшення об'єму виконаних робіт.</t>
  </si>
  <si>
    <t xml:space="preserve">розбіжність між фактичними та затвердженими результативними показниками в сумі 8 відс. пояснюється перенесенням виконання робіт на 2024 рік
</t>
  </si>
  <si>
    <r>
      <t xml:space="preserve">Відхилення обсягів касових видатків (наданих кредитів з бюджету) від обсягів, затверджених у паспорті бюджетної програми всього на суму 2 916 086 грн, в т.ч.:                                                                                                                                                                        -по </t>
    </r>
    <r>
      <rPr>
        <b/>
        <sz val="10"/>
        <rFont val="Times New Roman"/>
        <family val="1"/>
        <charset val="204"/>
      </rPr>
      <t>загальному фонду - 937 718 грн:</t>
    </r>
    <r>
      <rPr>
        <sz val="10"/>
        <rFont val="Times New Roman"/>
        <family val="1"/>
      </rPr>
      <t xml:space="preserve"> КЕКВ 2111 – 25152 грн (економія коштів за рахунок лікарняних листків, надання відпусток без збереження заробітної плати, звільнення працівників); КЕКВ 2120 – 144 353 грн (економія коштів за рахунок нарахувань на ФОП особам з інвалідністю, лікарняних листів); КЕКВ 2210 – 914 грн (економія коштів за рахунок зміни цінової політики); КЕКВ 2240 – 257 345 грн (в зв'язку з дотриманням  Постанови КМУ від 9 червня  2021р № 590 “Про затвердження Порядку виконання повноважень Державною казначейською службою в особливому режимі в умовах воєнного стану); КЕКВ 2250- 37 780 грн (економія коштів на відрядження тренерів-викладачів по причині відсутності участі у спортивних заходах,  в зв’язку військовими діями на території України); КЕКВ 2271 – 68 484 грн (економія коштів в зв’язку початком опалювального сезону в листопаді 2023 року та теплими погодними умовами, як наслідок, подача тепла надавалася у меншому об’єму, ніж планувалося); КЕКВ 2272 – 29 322 грн (економія виникла за рахунок споживання холодної води та стоків (зменшення спортивних заходів); КЕКВ 2273 – 261 148 грн (економія коштів виникла за рахунок споживання електричної енергії (зменшення спортивних заходів внаслідок військових дій на території України);  КЕКВ 2274 – 104 780 грн (економія коштів в зв'язку із меншим споживанням природного газу, яким сприяли теплі погодні умови); КЕКВ 2275 – 1 593 грн (економія коштів); КЕКВ 2282 – 4 396 грн (економія коштів); КЕКВ 2800 – 1 542 грн (економія коштів);
-</t>
    </r>
    <r>
      <rPr>
        <b/>
        <sz val="10"/>
        <rFont val="Times New Roman"/>
        <family val="1"/>
        <charset val="204"/>
      </rPr>
      <t xml:space="preserve">по спеціальному фонду - 1 978 368 грн </t>
    </r>
    <r>
      <rPr>
        <sz val="10"/>
        <rFont val="Times New Roman"/>
        <family val="1"/>
      </rPr>
      <t>не освоєні кошти по бюджету розвитку в сумі: коригування проєктно-кошторисної документації на об’єкт:"Реконструкція футбольного поля під штучним покриттям Хмельницької дитячо-юбнацької спортивної школи №1 по вул. Спортивній,17  в м.Хмельницькому", в т.ч.експертиза) виникли між касовими видатками та затвердженими у паспорті бюджетної програми в сумі - 4 989 грн в т.ч.:  КЕКВ 3142 відхилення в сумі - 4 989 грн  по даному об’єкту, у зв’язку із розробкою нового розділу "Інженерно-технічні заходи цивільного захисту"; завершення робіт по об’єкту: "Реконструкція футбольного поля під штучним покриттям Хмельницької дитячо-юбнацької спортивної школи №1 по вул. Спортивній,17  в м.Хмельницькому"виникли між касовими видатками та затвердженими у паспорті бюджетної програми в сумі 1 670 041 грн у зв’язку із перенесенням виконання робіт на 2024 рік; придбання професійного спортивного човна каноє "Plastex" на суму та 105 500 грн та спортивних човнів 3 од. в сумі 209 790 грн (економія коштів в суму 29 810 грн згідно тендерної документації); не виконане коригування проектно-кошторисної документації виготовленної  на об'єкт "Капітальний ремонт даху спортивного комплексу по вул. Спортивній, 16, в м. Хмельницькому" та експертиза на суму 25 408 грн у зв’язку із тим що, проєкт виготовлений в скороченій формі 2021 рік (червень) за дефектним актом, та не внесений до реєстру будівельної діяльності, що в свою чергу не дає можливості для проведення експертизи проекту та отримання дозволу на початок будівельних робіт; економія коштів в сумі 44 023 грн по виготовленню проєктно-кошторисної документації та початок ремонтних робіт на об’єкт: "Капітальний ремонт систем вентиляції нежитлового приміщення площею 840,8 м.кв. по вул. Проскурівській, 66 у м. Хмельницький та проведення експертизи для виконання заходів і завдань місцевої програми розвитку фізичної культури і спорту"; у зв’язку із поставкою товару не в повному обсязі та з порушенням термінів доставки, що унеможливило заміну на якісний товар, було відмовлено від придбання вуличного боксерського рингу з навісом вартістю 577 000 грн.</t>
    </r>
  </si>
  <si>
    <t xml:space="preserve">розбіжність між фактичними та затвердженими результативними показниками в сумі 2 916 086 грн, в т.ч.:                                                                                                                                                                        -по загальному фонду - 937 718 грн: КЕКВ 2111 – 25152 грн (економія коштів за рахунок лікарняних листків, надання відпусток без збереження заробітної плати, звільнення працівників); КЕКВ 2120 – 144 353 грн (економія коштів за рахунок нарахувань на ФОП особам з інвалідністю, лікарняних листів); КЕКВ 2210 – 914 грн (економія коштів за рахунок зміни цінової політики); КЕКВ 2240 – 257 345 грн (в зв'язку з дотриманням  Постанови КМУ від 9 червня  2021р № 590 “Про затвердження Порядку виконання повноважень Державною казначейською службою в особливому режимі в умовах воєнного стану); КЕКВ 2250- 37 780 грн (економія коштів на відрядження тренерів-викладачів по причині відсутності участі у спортивних заходах,  в зв’язку військовими діями на території України); КЕКВ 2271 – 68 484 грн (економія коштів в зв’язку початком опалювального сезону в листопаді 2023 року та теплими погодними умовами, як наслідок, подача тепла надавалася у меншому об’єму, ніж планувалося); КЕКВ 2272 – 29 322 грн (економія виникла за рахунок споживання холодної води та стоків (зменшення спортивних заходів); КЕКВ 2273 – 261 148 грн (економія коштів виникла за рахунок споживання електричної енергії (зменшення спортивних заходів внаслідок військових дій на території України, обмежувальні заходи);  КЕКВ 2274 – 104 780 грн (економія коштів в зв'язку із меншим споживанням природного газу, яким сприяли теплі погодні умови); КЕКВ 2275 – 1 593 грн (економія коштів; КЕКВ 2282 – 4 396 грн (економія коштів в зв’язку із зменшенням вартості навчання керівників); КЕКВ 2800 – 1 542 грн (економія коштів);
-по спеціальному фонду - 1 978 368 грн не освоєні кошти по бюджету розвитку в сумі: коригування проєктно-кошторисної документації на об’єкт:"Реконструкція футбольного поля під штучним покриттям Хмельницької дитячо-юбнацької спортивної школи №1 по вул. Спортивній,17  в м.Хмельницькому", в т.ч.експертиза) виникли між касовими видатками та затвердженими у паспорті бюджетної програми в сумі - 4 989 грн в т.ч.:  КЕКВ 3142 відхилення в сумі - 4 989 грн  по даному об’єкту, у зв’язку із розробкою нового розділу "Інженерно-технічні заходи цивільного захисту"; завершення робіт по об’єкту: "Реконструкція футбольного поля під штучним покриттям Хмельницької дитячо-юбнацької спортивної школи №1 по вул. Спортивній,17  в м.Хмельницькому"виникли між касовими видатками та затвердженими у паспорті бюджетної програми в сумі 1 670 041 грн,у зв’язку із перенесенням виконання робіт на 2024 рік; придбання професійного спортивного човна каноє "Plastex" на суму та 105 500 грн та спортивних човнів 3 од. в сумі 209 790 грн (економія коштів в суму 29 810 грн згідно тендерної документації); не виконане коригування проектно-кошторисної документації виготовленної  на об'єкт "Капітальний ремонт даху спортивного комплексу по вул. Спортивній, 16, в м. Хмельницькому" та експертиза на суму 25 408 грн у зв’язку із тим що, проєкт виготовлений в скороченій формі 2021 рік (червень) за дефектним актом, та не внесений до реєстру будівельної діяльності, що в свою чергу не дає можливості для проведення експертизи проекту та отримання дозволу на початок будівельних робіт; економія коштів в сумі 44 023 грн по виготовленню проєктно-кошторисної документації та початок ремонтних робіт на об’єкт: "Капітальний ремонт систем вентиляції нежитлового приміщення площею 840,8 м.кв. по вул. Проскурівській, 66 у м. Хмельницький та проведення експертизи для виконання заходів і завдань місцевої програми розвитку фізичної культури і спорту"; у зв’язку із поставкою товару не в повному обсязі та з порушенням термінів доставки, що унеможливило заміну на якісний товар, було відмовлено від придбання вуличного боксерського рингу з навісом вартістю 577 000 грн.                                                                                                                                                                       </t>
  </si>
  <si>
    <t>розбіжність між фактичними та затвердженими результативними показниками в сумі 1 024 762 грн у зв'язку із дотриманням вимог Постанови КМУ від 9 червня 2021 року №590  “Про затвердження Порядку виконання повноважень Державною казначейською службою в особливому режимі в умовах воєнного стану”</t>
  </si>
  <si>
    <t xml:space="preserve">розбіжність між фактичними та затвердженими результативними показниками в сумі 242 од. виникла у зв'язку із дотриманням вимог Постанови КМУ від 9 червня  2021 року №590  “Про затвердження Порядку виконання повноважень Державною казначейською службою в особливому режимі в умовах воєнного стану”
</t>
  </si>
  <si>
    <t xml:space="preserve">Бюджетна програма 1115022  "Проведення навчально-тренувальних зборів і змагань та заходів зі спорту осіб з інвалідністю" виконана частково за 2023 рік у зв’язку із обмеженням проведення змагань осіб з інвалідністю в умовах військового стану на території України. 
</t>
  </si>
  <si>
    <t>У результаті реалізації бюджетної програми головним розпорядником бюджетних коштів забезпечено належне виконання результативних показників, націлених на досягнення мети, а саме: забезпечення можливості будівництва та придбання житла окремим категоріями громадян.</t>
  </si>
  <si>
    <t xml:space="preserve">У результаті реалізації бюджетної програми головним розпорядником бюджетних коштів забезпечено виконання результативних показників, націлених на досягнення мети, а саме: забезпечення фінансування спортивних заходів, закладів фізичної культури і спорту, контроль за веденням бухгалтерського обліку та звітності підпорядкованих установ
</t>
  </si>
  <si>
    <t xml:space="preserve">залишок невикористаних асигнувань  - 18 000 грн, запланований для організації та проведення міських змагань зі  спорту осіб з інвалідністю утворився в зв’язку із обмеженнями проведення змагань осіб з інвалідністю в умовах військового стану на території України.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</si>
</sst>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
      <sz val="9"/>
      <name val="Times New Roman"/>
      <family val="1"/>
      <charset val="204"/>
    </font>
    <font>
      <sz val="9"/>
      <name val="Arial Cyr"/>
      <charset val="204"/>
    </font>
    <font>
      <sz val="9"/>
      <name val="Times New Roman"/>
      <family val="1"/>
    </font>
    <font>
      <b/>
      <sz val="9"/>
      <name val="Times New Roman"/>
      <family val="1"/>
      <charset val="204"/>
    </font>
    <font>
      <sz val="11"/>
      <name val="Times New Roman CYR"/>
      <family val="1"/>
      <charset val="204"/>
    </font>
    <font>
      <sz val="11"/>
      <name val="Arial Cyr"/>
      <charset val="204"/>
    </font>
    <font>
      <b/>
      <sz val="9"/>
      <name val="Arial Cyr"/>
      <charset val="204"/>
    </font>
    <font>
      <sz val="7"/>
      <name val="Times New Roman"/>
      <family val="1"/>
      <charset val="204"/>
    </font>
    <font>
      <b/>
      <sz val="11"/>
      <name val="Times New Roman"/>
      <family val="1"/>
      <charset val="204"/>
    </font>
    <font>
      <sz val="8"/>
      <name val="Arial Cyr"/>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428">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2" fillId="0" borderId="0" xfId="0" applyFont="1" applyAlignment="1">
      <alignment horizontal="center"/>
    </xf>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20" fillId="0" borderId="0" xfId="0" applyFont="1"/>
    <xf numFmtId="0" fontId="2" fillId="0" borderId="0" xfId="0" applyFont="1" applyBorder="1" applyAlignment="1">
      <alignment vertical="center" wrapText="1"/>
    </xf>
    <xf numFmtId="0" fontId="20" fillId="0" borderId="0" xfId="0" applyFont="1" applyBorder="1" applyAlignment="1"/>
    <xf numFmtId="0" fontId="2" fillId="0" borderId="0" xfId="0" applyFont="1" applyBorder="1" applyAlignment="1">
      <alignment vertical="center"/>
    </xf>
    <xf numFmtId="0" fontId="20" fillId="0" borderId="0" xfId="0" applyFont="1" applyBorder="1" applyAlignment="1">
      <alignment vertical="center" wrapText="1"/>
    </xf>
    <xf numFmtId="0" fontId="20" fillId="0" borderId="0" xfId="0" applyFont="1" applyBorder="1"/>
    <xf numFmtId="0" fontId="2" fillId="0" borderId="0" xfId="0" applyNumberFormat="1" applyFont="1" applyBorder="1" applyAlignment="1">
      <alignment vertical="center" wrapText="1"/>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0" fillId="0" borderId="0" xfId="0" applyFont="1"/>
    <xf numFmtId="0" fontId="20" fillId="0" borderId="0" xfId="0" applyFont="1" applyBorder="1" applyAlignment="1">
      <alignment vertical="center"/>
    </xf>
    <xf numFmtId="0" fontId="20" fillId="0" borderId="0" xfId="0" applyNumberFormat="1" applyFont="1" applyBorder="1" applyAlignment="1">
      <alignment vertical="center" wrapText="1"/>
    </xf>
    <xf numFmtId="0" fontId="20" fillId="0" borderId="0" xfId="0" applyNumberFormat="1" applyFont="1" applyBorder="1"/>
    <xf numFmtId="0" fontId="20" fillId="0" borderId="0" xfId="0" applyNumberFormat="1" applyFont="1"/>
    <xf numFmtId="0" fontId="3" fillId="0" borderId="0" xfId="0" applyFont="1" applyBorder="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24" fillId="0" borderId="0" xfId="0" applyFont="1" applyAlignment="1">
      <alignment horizontal="center" vertical="center" wrapText="1"/>
    </xf>
    <xf numFmtId="0" fontId="0" fillId="0" borderId="0" xfId="0" applyFont="1" applyBorder="1" applyAlignment="1"/>
    <xf numFmtId="0" fontId="24"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20" fillId="0" borderId="4" xfId="0" applyNumberFormat="1" applyFont="1" applyBorder="1" applyAlignment="1">
      <alignment horizontal="center" vertical="center" wrapText="1"/>
    </xf>
    <xf numFmtId="0" fontId="20" fillId="0" borderId="3" xfId="0" applyNumberFormat="1" applyFont="1" applyBorder="1" applyAlignment="1">
      <alignment horizontal="center" vertical="center" wrapText="1"/>
    </xf>
    <xf numFmtId="0" fontId="20" fillId="0" borderId="4" xfId="0" applyNumberFormat="1" applyFont="1" applyBorder="1" applyAlignment="1">
      <alignment horizontal="left" vertical="center" wrapText="1"/>
    </xf>
    <xf numFmtId="0" fontId="20" fillId="0" borderId="2" xfId="0" applyNumberFormat="1" applyFont="1" applyBorder="1" applyAlignment="1">
      <alignment horizontal="left" vertical="center" wrapText="1"/>
    </xf>
    <xf numFmtId="0" fontId="20" fillId="0" borderId="3" xfId="0" applyNumberFormat="1" applyFont="1" applyBorder="1" applyAlignment="1">
      <alignment horizontal="left" vertical="center" wrapText="1"/>
    </xf>
    <xf numFmtId="0" fontId="20" fillId="0" borderId="2" xfId="0" applyNumberFormat="1" applyFont="1" applyBorder="1" applyAlignment="1">
      <alignment horizontal="center" vertical="center" wrapText="1"/>
    </xf>
    <xf numFmtId="0" fontId="20" fillId="0" borderId="4" xfId="0" applyNumberFormat="1" applyFont="1" applyBorder="1" applyAlignment="1">
      <alignment horizontal="left" vertical="center" wrapText="1" shrinkToFit="1"/>
    </xf>
    <xf numFmtId="0" fontId="20" fillId="0" borderId="2" xfId="0" applyNumberFormat="1" applyFont="1" applyBorder="1" applyAlignment="1">
      <alignment horizontal="left" vertical="center" wrapText="1" shrinkToFit="1"/>
    </xf>
    <xf numFmtId="0" fontId="20" fillId="0" borderId="3" xfId="0" applyNumberFormat="1" applyFont="1" applyBorder="1" applyAlignment="1">
      <alignment horizontal="left" vertical="center" wrapText="1" shrinkToFit="1"/>
    </xf>
    <xf numFmtId="0" fontId="7" fillId="0" borderId="4"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7" fillId="0" borderId="3" xfId="0" applyNumberFormat="1" applyFont="1" applyBorder="1" applyAlignment="1">
      <alignment horizontal="left" vertical="center" wrapText="1" shrinkToFi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49" fontId="20" fillId="0" borderId="4" xfId="0" applyNumberFormat="1" applyFont="1" applyBorder="1" applyAlignment="1">
      <alignment horizontal="left" vertical="center" wrapText="1"/>
    </xf>
    <xf numFmtId="49" fontId="20" fillId="0" borderId="2" xfId="0" applyNumberFormat="1" applyFont="1" applyBorder="1" applyAlignment="1">
      <alignment horizontal="left" vertical="center" wrapText="1"/>
    </xf>
    <xf numFmtId="49" fontId="20" fillId="0" borderId="3" xfId="0" applyNumberFormat="1" applyFont="1" applyBorder="1" applyAlignment="1">
      <alignment horizontal="left" vertical="center" wrapText="1"/>
    </xf>
    <xf numFmtId="49" fontId="20" fillId="0" borderId="4" xfId="0" applyNumberFormat="1" applyFont="1" applyBorder="1" applyAlignment="1">
      <alignment horizontal="center" vertical="center" wrapText="1"/>
    </xf>
    <xf numFmtId="49" fontId="20" fillId="0" borderId="2" xfId="0" applyNumberFormat="1" applyFont="1" applyBorder="1" applyAlignment="1">
      <alignment horizontal="center" vertical="center" wrapText="1"/>
    </xf>
    <xf numFmtId="49" fontId="20"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24" fillId="0" borderId="1" xfId="0" quotePrefix="1" applyFont="1" applyBorder="1" applyAlignment="1">
      <alignment horizontal="center" vertical="center" wrapText="1"/>
    </xf>
    <xf numFmtId="0" fontId="0" fillId="0" borderId="1" xfId="0" applyFont="1" applyBorder="1" applyAlignment="1">
      <alignment horizontal="center" vertical="center"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3" fillId="0" borderId="0" xfId="0" applyFont="1" applyAlignment="1">
      <alignment horizontal="left"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2" fillId="0" borderId="1" xfId="0" quotePrefix="1" applyFont="1" applyBorder="1" applyAlignment="1">
      <alignment horizontal="left" vertical="top" wrapText="1"/>
    </xf>
    <xf numFmtId="0" fontId="0" fillId="0" borderId="1" xfId="0" applyFont="1" applyBorder="1" applyAlignment="1">
      <alignment horizontal="left" vertical="top"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5" fillId="0" borderId="1" xfId="0" applyFont="1" applyBorder="1" applyAlignment="1">
      <alignment horizontal="right" vertical="center"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NumberFormat="1" applyFont="1" applyBorder="1" applyAlignment="1">
      <alignment horizontal="left" vertical="center" wrapText="1"/>
    </xf>
    <xf numFmtId="0" fontId="16" fillId="0" borderId="2" xfId="0" applyNumberFormat="1" applyFont="1" applyBorder="1" applyAlignment="1">
      <alignment horizontal="left" vertical="center" wrapText="1"/>
    </xf>
    <xf numFmtId="0" fontId="16" fillId="0" borderId="3" xfId="0" applyNumberFormat="1" applyFont="1" applyBorder="1" applyAlignment="1">
      <alignment horizontal="left" vertical="center" wrapText="1"/>
    </xf>
    <xf numFmtId="3" fontId="16" fillId="0" borderId="4" xfId="0" applyNumberFormat="1" applyFont="1" applyBorder="1" applyAlignment="1">
      <alignment horizontal="center" vertical="center" wrapText="1"/>
    </xf>
    <xf numFmtId="3" fontId="16" fillId="0" borderId="2" xfId="0" applyNumberFormat="1" applyFont="1" applyBorder="1" applyAlignment="1">
      <alignment horizontal="center" vertical="center" wrapText="1"/>
    </xf>
    <xf numFmtId="3" fontId="16" fillId="0" borderId="3"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2" fillId="0" borderId="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6" fillId="0" borderId="4" xfId="0" applyFont="1" applyBorder="1" applyAlignment="1">
      <alignment horizontal="left" vertical="top" wrapText="1" shrinkToFit="1"/>
    </xf>
    <xf numFmtId="0" fontId="16" fillId="0" borderId="2" xfId="0" applyFont="1" applyBorder="1" applyAlignment="1">
      <alignment horizontal="left" vertical="top" wrapText="1" shrinkToFit="1"/>
    </xf>
    <xf numFmtId="0" fontId="16" fillId="0" borderId="3" xfId="0" applyFont="1" applyBorder="1" applyAlignment="1">
      <alignment horizontal="left" vertical="top" wrapText="1" shrinkToFi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4" fontId="2" fillId="0" borderId="4"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0" fillId="0" borderId="4" xfId="0" applyNumberFormat="1" applyFont="1" applyBorder="1" applyAlignment="1">
      <alignment horizontal="center" vertical="center"/>
    </xf>
    <xf numFmtId="4" fontId="0" fillId="0" borderId="2" xfId="0" applyNumberFormat="1" applyFont="1" applyBorder="1" applyAlignment="1">
      <alignment horizontal="center" vertical="center"/>
    </xf>
    <xf numFmtId="4" fontId="0"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3" fontId="7" fillId="0" borderId="4"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0" fontId="5" fillId="0" borderId="0" xfId="0"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3" fillId="0" borderId="0" xfId="0" quotePrefix="1" applyFont="1" applyAlignment="1">
      <alignment horizontal="left" vertical="top" wrapText="1"/>
    </xf>
    <xf numFmtId="0" fontId="3" fillId="0" borderId="1" xfId="0" quotePrefix="1" applyFont="1" applyBorder="1" applyAlignment="1">
      <alignment horizontal="left" wrapText="1"/>
    </xf>
    <xf numFmtId="0" fontId="2" fillId="0" borderId="10" xfId="0" applyFont="1" applyBorder="1" applyAlignment="1">
      <alignment horizontal="center"/>
    </xf>
    <xf numFmtId="0" fontId="3" fillId="0" borderId="0" xfId="0" quotePrefix="1" applyFont="1" applyAlignment="1">
      <alignment horizontal="left"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NumberFormat="1" applyFont="1" applyBorder="1" applyAlignment="1">
      <alignment horizontal="left" vertical="center" wrapText="1"/>
    </xf>
    <xf numFmtId="0" fontId="17" fillId="0" borderId="2" xfId="0" applyNumberFormat="1" applyFont="1" applyBorder="1" applyAlignment="1">
      <alignment horizontal="left" vertical="center" wrapText="1"/>
    </xf>
    <xf numFmtId="0" fontId="17" fillId="0" borderId="3" xfId="0" applyNumberFormat="1" applyFont="1" applyBorder="1" applyAlignment="1">
      <alignment horizontal="left" vertical="center" wrapText="1"/>
    </xf>
    <xf numFmtId="3" fontId="17" fillId="0" borderId="4"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3" fontId="17"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3" fontId="0" fillId="0" borderId="4" xfId="0" applyNumberFormat="1" applyFont="1" applyBorder="1" applyAlignment="1">
      <alignment horizontal="center" vertical="center"/>
    </xf>
    <xf numFmtId="3" fontId="0" fillId="0" borderId="2" xfId="0" applyNumberFormat="1" applyFont="1" applyBorder="1" applyAlignment="1">
      <alignment horizontal="center" vertical="center"/>
    </xf>
    <xf numFmtId="3" fontId="0" fillId="0" borderId="3" xfId="0" applyNumberFormat="1" applyFont="1" applyBorder="1" applyAlignment="1">
      <alignment horizontal="center" vertical="center"/>
    </xf>
    <xf numFmtId="3" fontId="7" fillId="0" borderId="4" xfId="0" applyNumberFormat="1" applyFont="1" applyBorder="1" applyAlignment="1">
      <alignment horizontal="center" vertical="center"/>
    </xf>
    <xf numFmtId="3" fontId="7" fillId="0" borderId="2" xfId="0" applyNumberFormat="1" applyFont="1" applyBorder="1" applyAlignment="1">
      <alignment horizontal="center" vertical="center"/>
    </xf>
    <xf numFmtId="3" fontId="7" fillId="0" borderId="3" xfId="0" applyNumberFormat="1" applyFont="1" applyBorder="1" applyAlignment="1">
      <alignment horizontal="center" vertical="center"/>
    </xf>
    <xf numFmtId="49" fontId="20" fillId="0" borderId="4" xfId="0" applyNumberFormat="1" applyFont="1" applyBorder="1" applyAlignment="1">
      <alignment horizontal="center" vertical="top" wrapText="1"/>
    </xf>
    <xf numFmtId="49" fontId="20" fillId="0" borderId="2" xfId="0" applyNumberFormat="1" applyFont="1" applyBorder="1" applyAlignment="1">
      <alignment horizontal="center" vertical="top" wrapText="1"/>
    </xf>
    <xf numFmtId="49" fontId="20" fillId="0" borderId="3" xfId="0" applyNumberFormat="1" applyFont="1" applyBorder="1" applyAlignment="1">
      <alignment horizontal="center" vertical="top" wrapText="1"/>
    </xf>
    <xf numFmtId="49" fontId="2" fillId="0" borderId="4"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20" fillId="0" borderId="5" xfId="0" applyNumberFormat="1" applyFont="1" applyBorder="1" applyAlignment="1">
      <alignment horizontal="left" vertical="center" wrapText="1"/>
    </xf>
    <xf numFmtId="0" fontId="20" fillId="0" borderId="5" xfId="0" applyNumberFormat="1" applyFont="1" applyBorder="1" applyAlignment="1">
      <alignment horizontal="center" vertical="center" wrapText="1"/>
    </xf>
    <xf numFmtId="0" fontId="21" fillId="0" borderId="2" xfId="0" applyNumberFormat="1" applyFont="1" applyBorder="1" applyAlignment="1">
      <alignment horizontal="left" vertical="center" wrapText="1" shrinkToFit="1"/>
    </xf>
    <xf numFmtId="0" fontId="21" fillId="0" borderId="3" xfId="0" applyNumberFormat="1" applyFont="1" applyBorder="1" applyAlignment="1">
      <alignment horizontal="left" vertical="center" wrapText="1" shrinkToFit="1"/>
    </xf>
    <xf numFmtId="3" fontId="2"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0" fillId="0" borderId="5" xfId="0" applyFont="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49" fontId="20" fillId="0" borderId="5"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3" fontId="16" fillId="0" borderId="5" xfId="0" applyNumberFormat="1" applyFont="1" applyBorder="1" applyAlignment="1">
      <alignment horizontal="center" vertical="center" wrapText="1"/>
    </xf>
    <xf numFmtId="0" fontId="28" fillId="0" borderId="1" xfId="0" quotePrefix="1" applyFont="1" applyBorder="1" applyAlignment="1">
      <alignment horizontal="center" vertical="center" wrapText="1"/>
    </xf>
    <xf numFmtId="0" fontId="28" fillId="0" borderId="1"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20" fillId="0" borderId="5" xfId="0" applyFont="1" applyFill="1" applyBorder="1" applyAlignment="1">
      <alignment horizontal="center" vertical="center" wrapText="1"/>
    </xf>
    <xf numFmtId="0" fontId="16"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4" fontId="7" fillId="0" borderId="5" xfId="0" applyNumberFormat="1" applyFont="1" applyBorder="1" applyAlignment="1">
      <alignment horizontal="center" vertical="center" wrapText="1"/>
    </xf>
    <xf numFmtId="0" fontId="2"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xf>
    <xf numFmtId="49" fontId="7" fillId="0" borderId="5" xfId="0" applyNumberFormat="1" applyFont="1" applyBorder="1" applyAlignment="1">
      <alignment horizontal="left" vertical="center" wrapText="1"/>
    </xf>
    <xf numFmtId="49" fontId="7" fillId="0" borderId="5" xfId="0"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7" fillId="0" borderId="5" xfId="0" applyNumberFormat="1" applyFont="1" applyBorder="1" applyAlignment="1">
      <alignment horizontal="left" vertical="center" wrapTex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3" fontId="7" fillId="0" borderId="5"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3" fontId="2" fillId="0" borderId="5" xfId="0" applyNumberFormat="1" applyFont="1" applyBorder="1" applyAlignment="1">
      <alignment horizontal="center" vertical="center"/>
    </xf>
    <xf numFmtId="165" fontId="2" fillId="0" borderId="5" xfId="0" applyNumberFormat="1" applyFont="1" applyBorder="1" applyAlignment="1">
      <alignment horizontal="center" vertical="center"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49" fontId="7" fillId="0" borderId="4" xfId="0" applyNumberFormat="1" applyFont="1" applyBorder="1" applyAlignment="1">
      <alignment horizontal="left" vertical="center" wrapText="1"/>
    </xf>
    <xf numFmtId="49" fontId="2" fillId="0" borderId="5"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3" fillId="0" borderId="5" xfId="0" applyFont="1" applyBorder="1" applyAlignment="1">
      <alignment horizontal="center" vertical="center" wrapText="1"/>
    </xf>
    <xf numFmtId="0" fontId="23" fillId="0" borderId="5" xfId="0" applyNumberFormat="1" applyFont="1" applyBorder="1" applyAlignment="1">
      <alignment horizontal="left" vertical="center" wrapText="1"/>
    </xf>
    <xf numFmtId="0" fontId="20" fillId="0" borderId="11"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0" fillId="0" borderId="12" xfId="0" applyNumberFormat="1" applyFont="1" applyBorder="1" applyAlignment="1">
      <alignment horizontal="center" vertical="center" wrapText="1"/>
    </xf>
    <xf numFmtId="0" fontId="20" fillId="0" borderId="8" xfId="0" applyNumberFormat="1" applyFont="1" applyBorder="1" applyAlignment="1">
      <alignment horizontal="center" vertical="center" wrapText="1"/>
    </xf>
    <xf numFmtId="0" fontId="20" fillId="0" borderId="1" xfId="0" applyNumberFormat="1" applyFont="1" applyBorder="1" applyAlignment="1">
      <alignment horizontal="center" vertical="center" wrapText="1"/>
    </xf>
    <xf numFmtId="0" fontId="20" fillId="0" borderId="9" xfId="0" applyNumberFormat="1" applyFont="1" applyBorder="1" applyAlignment="1">
      <alignment horizontal="center" vertical="center" wrapText="1"/>
    </xf>
    <xf numFmtId="0" fontId="20" fillId="0" borderId="6"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0" fontId="20" fillId="0" borderId="7" xfId="0" applyNumberFormat="1" applyFont="1" applyBorder="1" applyAlignment="1">
      <alignment horizontal="center" vertical="center" wrapText="1"/>
    </xf>
    <xf numFmtId="0" fontId="2" fillId="0" borderId="4"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4"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0" fillId="0" borderId="1" xfId="0" applyBorder="1" applyAlignment="1">
      <alignment horizontal="left" vertical="top" wrapText="1"/>
    </xf>
    <xf numFmtId="0" fontId="3" fillId="0" borderId="0" xfId="0" quotePrefix="1" applyFont="1" applyBorder="1" applyAlignment="1">
      <alignment horizontal="left" vertical="top" wrapText="1"/>
    </xf>
    <xf numFmtId="0" fontId="0" fillId="0" borderId="0" xfId="0" applyFont="1" applyBorder="1" applyAlignment="1">
      <alignment horizontal="left" vertical="top"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xf>
    <xf numFmtId="0" fontId="20" fillId="0" borderId="1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1" fillId="0" borderId="3" xfId="0" applyNumberFormat="1"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2"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49" fontId="20" fillId="0" borderId="6"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49" fontId="20" fillId="0" borderId="7" xfId="0" applyNumberFormat="1" applyFont="1" applyBorder="1" applyAlignment="1">
      <alignment horizontal="center" vertical="center" wrapText="1"/>
    </xf>
    <xf numFmtId="49" fontId="20" fillId="0" borderId="8"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49" fontId="20" fillId="0" borderId="9" xfId="0" applyNumberFormat="1"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1" xfId="0" quotePrefix="1" applyFont="1" applyBorder="1" applyAlignment="1">
      <alignment horizontal="left" vertical="top" wrapText="1"/>
    </xf>
    <xf numFmtId="0" fontId="2" fillId="0" borderId="6"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2" fillId="0" borderId="3" xfId="0" applyNumberFormat="1" applyFont="1" applyBorder="1" applyAlignment="1">
      <alignment horizontal="left" vertical="center" wrapText="1" shrinkToFit="1"/>
    </xf>
    <xf numFmtId="3" fontId="17" fillId="2" borderId="4" xfId="0" applyNumberFormat="1"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3" fontId="17" fillId="2" borderId="3" xfId="0" applyNumberFormat="1" applyFont="1" applyFill="1" applyBorder="1" applyAlignment="1">
      <alignment horizontal="center" vertical="center" wrapText="1"/>
    </xf>
    <xf numFmtId="0" fontId="2" fillId="0" borderId="1" xfId="0" quotePrefix="1" applyFont="1" applyBorder="1" applyAlignment="1">
      <alignment horizontal="left" vertical="center" wrapText="1"/>
    </xf>
    <xf numFmtId="0" fontId="3" fillId="0" borderId="1" xfId="0" applyFont="1" applyBorder="1" applyAlignment="1">
      <alignment horizontal="lef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2" xfId="0" applyNumberFormat="1" applyFont="1" applyBorder="1" applyAlignment="1">
      <alignment horizontal="left" vertical="top" wrapText="1"/>
    </xf>
    <xf numFmtId="0" fontId="2" fillId="0" borderId="3" xfId="0" applyNumberFormat="1"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8" fillId="0" borderId="4"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0" borderId="3" xfId="0" applyNumberFormat="1" applyFont="1" applyBorder="1" applyAlignment="1">
      <alignment horizontal="center" vertical="center"/>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0" fontId="2" fillId="0" borderId="10" xfId="0" applyFont="1" applyBorder="1" applyAlignment="1">
      <alignment horizontal="left" vertical="center"/>
    </xf>
    <xf numFmtId="0" fontId="4" fillId="0" borderId="0" xfId="0" applyFont="1" applyBorder="1" applyAlignment="1">
      <alignment horizontal="left" vertical="center" wrapText="1"/>
    </xf>
    <xf numFmtId="49" fontId="23" fillId="0" borderId="4" xfId="0" applyNumberFormat="1" applyFont="1" applyBorder="1" applyAlignment="1">
      <alignment horizontal="center" vertical="center" wrapText="1"/>
    </xf>
    <xf numFmtId="49" fontId="23" fillId="0" borderId="2" xfId="0" applyNumberFormat="1" applyFont="1" applyBorder="1" applyAlignment="1">
      <alignment horizontal="center" vertical="center" wrapText="1"/>
    </xf>
    <xf numFmtId="49" fontId="23" fillId="0" borderId="3" xfId="0" applyNumberFormat="1" applyFont="1" applyBorder="1" applyAlignment="1">
      <alignment horizontal="center" vertical="center" wrapText="1"/>
    </xf>
    <xf numFmtId="49" fontId="23" fillId="0" borderId="4" xfId="0" applyNumberFormat="1" applyFont="1" applyBorder="1" applyAlignment="1">
      <alignment horizontal="left" vertical="center" wrapText="1"/>
    </xf>
    <xf numFmtId="49" fontId="23" fillId="0" borderId="2" xfId="0" applyNumberFormat="1" applyFont="1" applyBorder="1" applyAlignment="1">
      <alignment horizontal="left" vertical="center" wrapText="1"/>
    </xf>
    <xf numFmtId="49" fontId="23" fillId="0" borderId="3" xfId="0" applyNumberFormat="1" applyFont="1" applyBorder="1" applyAlignment="1">
      <alignment horizontal="left" vertical="center" wrapText="1"/>
    </xf>
    <xf numFmtId="0" fontId="23" fillId="0" borderId="4" xfId="0" applyNumberFormat="1" applyFont="1" applyBorder="1" applyAlignment="1">
      <alignment horizontal="left" vertical="center" wrapText="1"/>
    </xf>
    <xf numFmtId="0" fontId="23" fillId="0" borderId="2" xfId="0" applyNumberFormat="1" applyFont="1" applyBorder="1" applyAlignment="1">
      <alignment horizontal="left" vertical="center" wrapText="1"/>
    </xf>
    <xf numFmtId="0" fontId="23" fillId="0" borderId="3" xfId="0" applyNumberFormat="1" applyFont="1" applyBorder="1" applyAlignment="1">
      <alignment horizontal="left" vertic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5" fillId="0" borderId="1" xfId="0" quotePrefix="1" applyFont="1" applyBorder="1" applyAlignment="1">
      <alignment horizontal="left" vertical="top" wrapText="1"/>
    </xf>
    <xf numFmtId="0" fontId="25" fillId="0" borderId="1" xfId="0" applyFont="1" applyBorder="1" applyAlignment="1">
      <alignment horizontal="left" vertical="top"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49" fontId="8" fillId="0" borderId="4"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49" fontId="2" fillId="0" borderId="4" xfId="0" applyNumberFormat="1" applyFont="1" applyBorder="1" applyAlignment="1">
      <alignment horizontal="lef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5" fillId="0" borderId="1" xfId="0" quotePrefix="1" applyFont="1" applyBorder="1" applyAlignment="1">
      <alignment horizontal="left" vertical="center" wrapText="1"/>
    </xf>
    <xf numFmtId="0" fontId="25" fillId="0" borderId="1" xfId="0" applyFont="1" applyBorder="1" applyAlignment="1">
      <alignment horizontal="left" vertical="center" wrapText="1"/>
    </xf>
    <xf numFmtId="49" fontId="10" fillId="0" borderId="1" xfId="0" quotePrefix="1"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 fontId="16" fillId="0" borderId="5"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49" fontId="23" fillId="0" borderId="4" xfId="0" applyNumberFormat="1" applyFont="1" applyBorder="1" applyAlignment="1">
      <alignment horizontal="center" vertical="top" wrapText="1"/>
    </xf>
    <xf numFmtId="0" fontId="26" fillId="0" borderId="2" xfId="0" applyFont="1" applyBorder="1" applyAlignment="1">
      <alignment horizontal="center" vertical="top" wrapText="1"/>
    </xf>
    <xf numFmtId="0" fontId="26" fillId="0" borderId="3" xfId="0" applyFont="1" applyBorder="1" applyAlignment="1">
      <alignment horizontal="center" vertical="top" wrapText="1"/>
    </xf>
    <xf numFmtId="0" fontId="3" fillId="0" borderId="1" xfId="0" quotePrefix="1" applyFont="1" applyBorder="1" applyAlignment="1">
      <alignment horizontal="left" vertical="top" wrapText="1"/>
    </xf>
    <xf numFmtId="49" fontId="27" fillId="0" borderId="4" xfId="0" applyNumberFormat="1" applyFont="1" applyBorder="1" applyAlignment="1">
      <alignment horizontal="center" vertical="center" wrapText="1"/>
    </xf>
    <xf numFmtId="49" fontId="27" fillId="0" borderId="2" xfId="0" applyNumberFormat="1" applyFont="1" applyBorder="1" applyAlignment="1">
      <alignment horizontal="center" vertical="center" wrapText="1"/>
    </xf>
    <xf numFmtId="49" fontId="27" fillId="0" borderId="3" xfId="0" applyNumberFormat="1" applyFont="1" applyBorder="1" applyAlignment="1">
      <alignment horizontal="center" vertical="center" wrapText="1"/>
    </xf>
    <xf numFmtId="0" fontId="10" fillId="0" borderId="1" xfId="0" quotePrefix="1" applyFont="1" applyBorder="1" applyAlignment="1">
      <alignment horizontal="left" vertical="center" wrapText="1"/>
    </xf>
    <xf numFmtId="0" fontId="0" fillId="0" borderId="1" xfId="0" applyBorder="1" applyAlignment="1">
      <alignment horizontal="left" vertical="center" wrapText="1"/>
    </xf>
  </cellXfs>
  <cellStyles count="1">
    <cellStyle name="Звичайний" xfId="0" builtinId="0"/>
  </cellStyles>
  <dxfs count="79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8"/>
  <sheetViews>
    <sheetView topLeftCell="L35" zoomScaleNormal="100" workbookViewId="0">
      <selection activeCell="AU47" sqref="AU47:AY47"/>
    </sheetView>
  </sheetViews>
  <sheetFormatPr defaultColWidth="9.1796875" defaultRowHeight="13" x14ac:dyDescent="0.3"/>
  <cols>
    <col min="1" max="1" width="3.26953125" style="1" customWidth="1"/>
    <col min="2" max="2" width="3.453125" style="1" customWidth="1"/>
    <col min="3" max="8" width="2.81640625" style="1" customWidth="1"/>
    <col min="9" max="9" width="6.54296875" style="1" customWidth="1"/>
    <col min="10"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16"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x14ac:dyDescent="0.3">
      <c r="A20" s="16" t="s">
        <v>34</v>
      </c>
      <c r="B20" s="123" t="s">
        <v>133</v>
      </c>
      <c r="C20" s="124"/>
      <c r="D20" s="124"/>
      <c r="E20" s="124"/>
      <c r="F20" s="124"/>
      <c r="G20" s="124"/>
      <c r="H20" s="124"/>
      <c r="I20" s="124"/>
      <c r="J20" s="124"/>
      <c r="K20" s="124"/>
      <c r="L20" s="124"/>
      <c r="M20"/>
      <c r="N20" s="123" t="s">
        <v>135</v>
      </c>
      <c r="O20" s="124"/>
      <c r="P20" s="124"/>
      <c r="Q20" s="124"/>
      <c r="R20" s="124"/>
      <c r="S20" s="124"/>
      <c r="T20" s="124"/>
      <c r="U20" s="124"/>
      <c r="V20" s="124"/>
      <c r="W20" s="124"/>
      <c r="X20" s="124"/>
      <c r="Y20" s="124"/>
      <c r="Z20" s="21"/>
      <c r="AA20" s="123" t="s">
        <v>105</v>
      </c>
      <c r="AB20" s="124"/>
      <c r="AC20" s="124"/>
      <c r="AD20" s="124"/>
      <c r="AE20" s="124"/>
      <c r="AF20" s="124"/>
      <c r="AG20" s="124"/>
      <c r="AH20" s="124"/>
      <c r="AI20" s="124"/>
      <c r="AJ20" s="21"/>
      <c r="AK20" s="123" t="s">
        <v>134</v>
      </c>
      <c r="AL20" s="125"/>
      <c r="AM20" s="125"/>
      <c r="AN20" s="125"/>
      <c r="AO20" s="125"/>
      <c r="AP20" s="125"/>
      <c r="AQ20" s="125"/>
      <c r="AR20" s="125"/>
      <c r="AS20" s="125"/>
      <c r="AT20" s="125"/>
      <c r="AU20" s="125"/>
      <c r="AV20" s="125"/>
      <c r="AW20" s="125"/>
      <c r="AX20" s="125"/>
      <c r="AY20" s="125"/>
      <c r="AZ20" s="125"/>
      <c r="BA20" s="125"/>
      <c r="BB20" s="125"/>
      <c r="BC20" s="125"/>
      <c r="BD20" s="21"/>
      <c r="BE20" s="123" t="s">
        <v>571</v>
      </c>
      <c r="BF20" s="124"/>
      <c r="BG20" s="124"/>
      <c r="BH20" s="124"/>
      <c r="BI20" s="124"/>
      <c r="BJ20" s="124"/>
      <c r="BK20" s="124"/>
      <c r="BL20" s="124"/>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2" customHeight="1" x14ac:dyDescent="0.3">
      <c r="A24" s="119" t="s">
        <v>3</v>
      </c>
      <c r="B24" s="119"/>
      <c r="C24" s="119"/>
      <c r="D24" s="119"/>
      <c r="E24" s="119"/>
      <c r="F24" s="119"/>
      <c r="G24" s="120" t="s">
        <v>38</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2"/>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8.5" customHeight="1" x14ac:dyDescent="0.3">
      <c r="A26" s="119">
        <v>1</v>
      </c>
      <c r="B26" s="119"/>
      <c r="C26" s="119"/>
      <c r="D26" s="119"/>
      <c r="E26" s="119"/>
      <c r="F26" s="119"/>
      <c r="G26" s="130" t="s">
        <v>306</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16" customHeight="1" x14ac:dyDescent="0.3">
      <c r="A29" s="128" t="s">
        <v>307</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row>
    <row r="30" spans="1:79" ht="12.75" customHeight="1" x14ac:dyDescent="0.3">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20" t="s">
        <v>39</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2"/>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30" customHeight="1" x14ac:dyDescent="0.3">
      <c r="A34" s="119">
        <v>1</v>
      </c>
      <c r="B34" s="119"/>
      <c r="C34" s="119"/>
      <c r="D34" s="119"/>
      <c r="E34" s="119"/>
      <c r="F34" s="119"/>
      <c r="G34" s="133" t="s">
        <v>106</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CA34" s="1" t="s">
        <v>48</v>
      </c>
    </row>
    <row r="36" spans="1:79" ht="15.75" customHeight="1" x14ac:dyDescent="0.3">
      <c r="A36" s="118" t="s">
        <v>73</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row>
    <row r="37" spans="1:79" ht="15.75" customHeight="1" x14ac:dyDescent="0.3">
      <c r="A37" s="118" t="s">
        <v>74</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row>
    <row r="38" spans="1:79" ht="15" customHeight="1" x14ac:dyDescent="0.3">
      <c r="A38" s="136" t="s">
        <v>102</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row>
    <row r="39" spans="1:79" s="46" customFormat="1" ht="32.5" customHeight="1" x14ac:dyDescent="0.25">
      <c r="A39" s="106" t="s">
        <v>3</v>
      </c>
      <c r="B39" s="108"/>
      <c r="C39" s="106" t="s">
        <v>66</v>
      </c>
      <c r="D39" s="107"/>
      <c r="E39" s="107"/>
      <c r="F39" s="107"/>
      <c r="G39" s="107"/>
      <c r="H39" s="107"/>
      <c r="I39" s="107"/>
      <c r="J39" s="107"/>
      <c r="K39" s="107"/>
      <c r="L39" s="107"/>
      <c r="M39" s="107"/>
      <c r="N39" s="107"/>
      <c r="O39" s="107"/>
      <c r="P39" s="107"/>
      <c r="Q39" s="107"/>
      <c r="R39" s="107"/>
      <c r="S39" s="107"/>
      <c r="T39" s="107"/>
      <c r="U39" s="107"/>
      <c r="V39" s="107"/>
      <c r="W39" s="107"/>
      <c r="X39" s="107"/>
      <c r="Y39" s="107"/>
      <c r="Z39" s="108"/>
      <c r="AA39" s="103" t="s">
        <v>25</v>
      </c>
      <c r="AB39" s="104"/>
      <c r="AC39" s="104"/>
      <c r="AD39" s="104"/>
      <c r="AE39" s="104"/>
      <c r="AF39" s="104"/>
      <c r="AG39" s="104"/>
      <c r="AH39" s="104"/>
      <c r="AI39" s="104"/>
      <c r="AJ39" s="104"/>
      <c r="AK39" s="104"/>
      <c r="AL39" s="104"/>
      <c r="AM39" s="104"/>
      <c r="AN39" s="104"/>
      <c r="AO39" s="105"/>
      <c r="AP39" s="103" t="s">
        <v>44</v>
      </c>
      <c r="AQ39" s="104"/>
      <c r="AR39" s="104"/>
      <c r="AS39" s="104"/>
      <c r="AT39" s="104"/>
      <c r="AU39" s="104"/>
      <c r="AV39" s="104"/>
      <c r="AW39" s="104"/>
      <c r="AX39" s="104"/>
      <c r="AY39" s="104"/>
      <c r="AZ39" s="104"/>
      <c r="BA39" s="104"/>
      <c r="BB39" s="104"/>
      <c r="BC39" s="105"/>
      <c r="BD39" s="103" t="s">
        <v>0</v>
      </c>
      <c r="BE39" s="104"/>
      <c r="BF39" s="104"/>
      <c r="BG39" s="104"/>
      <c r="BH39" s="104"/>
      <c r="BI39" s="104"/>
      <c r="BJ39" s="104"/>
      <c r="BK39" s="104"/>
      <c r="BL39" s="104"/>
      <c r="BM39" s="104"/>
      <c r="BN39" s="104"/>
      <c r="BO39" s="104"/>
      <c r="BP39" s="104"/>
      <c r="BQ39" s="105"/>
    </row>
    <row r="40" spans="1:79" s="46" customFormat="1" ht="28" customHeight="1" x14ac:dyDescent="0.25">
      <c r="A40" s="109"/>
      <c r="B40" s="111"/>
      <c r="C40" s="109"/>
      <c r="D40" s="110"/>
      <c r="E40" s="110"/>
      <c r="F40" s="110"/>
      <c r="G40" s="110"/>
      <c r="H40" s="110"/>
      <c r="I40" s="110"/>
      <c r="J40" s="110"/>
      <c r="K40" s="110"/>
      <c r="L40" s="110"/>
      <c r="M40" s="110"/>
      <c r="N40" s="110"/>
      <c r="O40" s="110"/>
      <c r="P40" s="110"/>
      <c r="Q40" s="110"/>
      <c r="R40" s="110"/>
      <c r="S40" s="110"/>
      <c r="T40" s="110"/>
      <c r="U40" s="110"/>
      <c r="V40" s="110"/>
      <c r="W40" s="110"/>
      <c r="X40" s="110"/>
      <c r="Y40" s="110"/>
      <c r="Z40" s="111"/>
      <c r="AA40" s="103" t="s">
        <v>2</v>
      </c>
      <c r="AB40" s="104"/>
      <c r="AC40" s="104"/>
      <c r="AD40" s="104"/>
      <c r="AE40" s="105"/>
      <c r="AF40" s="103" t="s">
        <v>1</v>
      </c>
      <c r="AG40" s="104"/>
      <c r="AH40" s="104"/>
      <c r="AI40" s="104"/>
      <c r="AJ40" s="105"/>
      <c r="AK40" s="103" t="s">
        <v>26</v>
      </c>
      <c r="AL40" s="104"/>
      <c r="AM40" s="104"/>
      <c r="AN40" s="104"/>
      <c r="AO40" s="105"/>
      <c r="AP40" s="103" t="s">
        <v>2</v>
      </c>
      <c r="AQ40" s="104"/>
      <c r="AR40" s="104"/>
      <c r="AS40" s="104"/>
      <c r="AT40" s="105"/>
      <c r="AU40" s="103" t="s">
        <v>1</v>
      </c>
      <c r="AV40" s="104"/>
      <c r="AW40" s="104"/>
      <c r="AX40" s="104"/>
      <c r="AY40" s="105"/>
      <c r="AZ40" s="103" t="s">
        <v>26</v>
      </c>
      <c r="BA40" s="104"/>
      <c r="BB40" s="104"/>
      <c r="BC40" s="105"/>
      <c r="BD40" s="103" t="s">
        <v>2</v>
      </c>
      <c r="BE40" s="104"/>
      <c r="BF40" s="104"/>
      <c r="BG40" s="104"/>
      <c r="BH40" s="105"/>
      <c r="BI40" s="103" t="s">
        <v>1</v>
      </c>
      <c r="BJ40" s="104"/>
      <c r="BK40" s="104"/>
      <c r="BL40" s="104"/>
      <c r="BM40" s="105"/>
      <c r="BN40" s="103" t="s">
        <v>27</v>
      </c>
      <c r="BO40" s="104"/>
      <c r="BP40" s="104"/>
      <c r="BQ40" s="105"/>
    </row>
    <row r="41" spans="1:79" s="46" customFormat="1" ht="16" customHeight="1" x14ac:dyDescent="0.25">
      <c r="A41" s="137">
        <v>1</v>
      </c>
      <c r="B41" s="138"/>
      <c r="C41" s="137">
        <v>2</v>
      </c>
      <c r="D41" s="139"/>
      <c r="E41" s="139"/>
      <c r="F41" s="139"/>
      <c r="G41" s="139"/>
      <c r="H41" s="139"/>
      <c r="I41" s="139"/>
      <c r="J41" s="139"/>
      <c r="K41" s="139"/>
      <c r="L41" s="139"/>
      <c r="M41" s="139"/>
      <c r="N41" s="139"/>
      <c r="O41" s="139"/>
      <c r="P41" s="139"/>
      <c r="Q41" s="139"/>
      <c r="R41" s="139"/>
      <c r="S41" s="139"/>
      <c r="T41" s="139"/>
      <c r="U41" s="139"/>
      <c r="V41" s="139"/>
      <c r="W41" s="139"/>
      <c r="X41" s="139"/>
      <c r="Y41" s="139"/>
      <c r="Z41" s="138"/>
      <c r="AA41" s="137">
        <v>3</v>
      </c>
      <c r="AB41" s="139"/>
      <c r="AC41" s="139"/>
      <c r="AD41" s="139"/>
      <c r="AE41" s="138"/>
      <c r="AF41" s="137">
        <v>4</v>
      </c>
      <c r="AG41" s="139"/>
      <c r="AH41" s="139"/>
      <c r="AI41" s="139"/>
      <c r="AJ41" s="138"/>
      <c r="AK41" s="137">
        <v>5</v>
      </c>
      <c r="AL41" s="139"/>
      <c r="AM41" s="139"/>
      <c r="AN41" s="139"/>
      <c r="AO41" s="138"/>
      <c r="AP41" s="137">
        <v>6</v>
      </c>
      <c r="AQ41" s="139"/>
      <c r="AR41" s="139"/>
      <c r="AS41" s="139"/>
      <c r="AT41" s="138"/>
      <c r="AU41" s="137">
        <v>7</v>
      </c>
      <c r="AV41" s="139"/>
      <c r="AW41" s="139"/>
      <c r="AX41" s="139"/>
      <c r="AY41" s="138"/>
      <c r="AZ41" s="137">
        <v>8</v>
      </c>
      <c r="BA41" s="139"/>
      <c r="BB41" s="139"/>
      <c r="BC41" s="138"/>
      <c r="BD41" s="137">
        <v>9</v>
      </c>
      <c r="BE41" s="139"/>
      <c r="BF41" s="139"/>
      <c r="BG41" s="139"/>
      <c r="BH41" s="138"/>
      <c r="BI41" s="137">
        <v>10</v>
      </c>
      <c r="BJ41" s="139"/>
      <c r="BK41" s="139"/>
      <c r="BL41" s="139"/>
      <c r="BM41" s="138"/>
      <c r="BN41" s="137">
        <v>11</v>
      </c>
      <c r="BO41" s="139"/>
      <c r="BP41" s="139"/>
      <c r="BQ41" s="138"/>
    </row>
    <row r="42" spans="1:79" ht="15.75" hidden="1" customHeight="1" x14ac:dyDescent="0.3">
      <c r="A42" s="103" t="s">
        <v>13</v>
      </c>
      <c r="B42" s="105"/>
      <c r="C42" s="103" t="s">
        <v>14</v>
      </c>
      <c r="D42" s="104"/>
      <c r="E42" s="104"/>
      <c r="F42" s="104"/>
      <c r="G42" s="104"/>
      <c r="H42" s="104"/>
      <c r="I42" s="104"/>
      <c r="J42" s="104"/>
      <c r="K42" s="104"/>
      <c r="L42" s="104"/>
      <c r="M42" s="104"/>
      <c r="N42" s="104"/>
      <c r="O42" s="104"/>
      <c r="P42" s="104"/>
      <c r="Q42" s="104"/>
      <c r="R42" s="104"/>
      <c r="S42" s="104"/>
      <c r="T42" s="104"/>
      <c r="U42" s="104"/>
      <c r="V42" s="104"/>
      <c r="W42" s="104"/>
      <c r="X42" s="104"/>
      <c r="Y42" s="104"/>
      <c r="Z42" s="105"/>
      <c r="AA42" s="140" t="s">
        <v>10</v>
      </c>
      <c r="AB42" s="141"/>
      <c r="AC42" s="141"/>
      <c r="AD42" s="141"/>
      <c r="AE42" s="142"/>
      <c r="AF42" s="140" t="s">
        <v>9</v>
      </c>
      <c r="AG42" s="141"/>
      <c r="AH42" s="141"/>
      <c r="AI42" s="141"/>
      <c r="AJ42" s="142"/>
      <c r="AK42" s="83" t="s">
        <v>16</v>
      </c>
      <c r="AL42" s="84"/>
      <c r="AM42" s="84"/>
      <c r="AN42" s="84"/>
      <c r="AO42" s="85"/>
      <c r="AP42" s="140" t="s">
        <v>11</v>
      </c>
      <c r="AQ42" s="141"/>
      <c r="AR42" s="141"/>
      <c r="AS42" s="141"/>
      <c r="AT42" s="142"/>
      <c r="AU42" s="140" t="s">
        <v>12</v>
      </c>
      <c r="AV42" s="141"/>
      <c r="AW42" s="141"/>
      <c r="AX42" s="141"/>
      <c r="AY42" s="142"/>
      <c r="AZ42" s="83" t="s">
        <v>16</v>
      </c>
      <c r="BA42" s="84"/>
      <c r="BB42" s="84"/>
      <c r="BC42" s="85"/>
      <c r="BD42" s="143" t="s">
        <v>31</v>
      </c>
      <c r="BE42" s="144"/>
      <c r="BF42" s="144"/>
      <c r="BG42" s="144"/>
      <c r="BH42" s="145"/>
      <c r="BI42" s="143" t="s">
        <v>31</v>
      </c>
      <c r="BJ42" s="144"/>
      <c r="BK42" s="144"/>
      <c r="BL42" s="144"/>
      <c r="BM42" s="145"/>
      <c r="BN42" s="146" t="s">
        <v>16</v>
      </c>
      <c r="BO42" s="147"/>
      <c r="BP42" s="147"/>
      <c r="BQ42" s="148"/>
      <c r="CA42" s="1" t="s">
        <v>19</v>
      </c>
    </row>
    <row r="43" spans="1:79" ht="26" customHeight="1" x14ac:dyDescent="0.3">
      <c r="A43" s="149">
        <v>1</v>
      </c>
      <c r="B43" s="150"/>
      <c r="C43" s="151" t="s">
        <v>308</v>
      </c>
      <c r="D43" s="152"/>
      <c r="E43" s="152"/>
      <c r="F43" s="152"/>
      <c r="G43" s="152"/>
      <c r="H43" s="152"/>
      <c r="I43" s="152"/>
      <c r="J43" s="152"/>
      <c r="K43" s="152"/>
      <c r="L43" s="152"/>
      <c r="M43" s="152"/>
      <c r="N43" s="152"/>
      <c r="O43" s="152"/>
      <c r="P43" s="152"/>
      <c r="Q43" s="152"/>
      <c r="R43" s="152"/>
      <c r="S43" s="152"/>
      <c r="T43" s="152"/>
      <c r="U43" s="152"/>
      <c r="V43" s="152"/>
      <c r="W43" s="152"/>
      <c r="X43" s="152"/>
      <c r="Y43" s="152"/>
      <c r="Z43" s="153"/>
      <c r="AA43" s="154">
        <v>5450023</v>
      </c>
      <c r="AB43" s="155"/>
      <c r="AC43" s="155"/>
      <c r="AD43" s="155"/>
      <c r="AE43" s="156"/>
      <c r="AF43" s="154">
        <v>418740</v>
      </c>
      <c r="AG43" s="155"/>
      <c r="AH43" s="155"/>
      <c r="AI43" s="155"/>
      <c r="AJ43" s="156"/>
      <c r="AK43" s="154">
        <f>AA43+AF43</f>
        <v>5868763</v>
      </c>
      <c r="AL43" s="155"/>
      <c r="AM43" s="155"/>
      <c r="AN43" s="155"/>
      <c r="AO43" s="156"/>
      <c r="AP43" s="154">
        <v>4999793</v>
      </c>
      <c r="AQ43" s="155"/>
      <c r="AR43" s="155"/>
      <c r="AS43" s="155"/>
      <c r="AT43" s="156"/>
      <c r="AU43" s="154">
        <v>455191</v>
      </c>
      <c r="AV43" s="155"/>
      <c r="AW43" s="155"/>
      <c r="AX43" s="155"/>
      <c r="AY43" s="156"/>
      <c r="AZ43" s="154">
        <f>AP43+AU43</f>
        <v>5454984</v>
      </c>
      <c r="BA43" s="155"/>
      <c r="BB43" s="155"/>
      <c r="BC43" s="156"/>
      <c r="BD43" s="154">
        <f>AP43-AA43</f>
        <v>-450230</v>
      </c>
      <c r="BE43" s="155"/>
      <c r="BF43" s="155"/>
      <c r="BG43" s="155"/>
      <c r="BH43" s="156"/>
      <c r="BI43" s="154">
        <f>AU43-AF43</f>
        <v>36451</v>
      </c>
      <c r="BJ43" s="155"/>
      <c r="BK43" s="155"/>
      <c r="BL43" s="155"/>
      <c r="BM43" s="156"/>
      <c r="BN43" s="154">
        <f>BD43+BI43</f>
        <v>-413779</v>
      </c>
      <c r="BO43" s="155"/>
      <c r="BP43" s="155"/>
      <c r="BQ43" s="156"/>
      <c r="CA43" s="1" t="s">
        <v>20</v>
      </c>
    </row>
    <row r="44" spans="1:79" ht="32.5" customHeight="1" x14ac:dyDescent="0.3">
      <c r="A44" s="149">
        <v>2</v>
      </c>
      <c r="B44" s="150"/>
      <c r="C44" s="151" t="s">
        <v>492</v>
      </c>
      <c r="D44" s="152"/>
      <c r="E44" s="152"/>
      <c r="F44" s="152"/>
      <c r="G44" s="152"/>
      <c r="H44" s="152"/>
      <c r="I44" s="152"/>
      <c r="J44" s="152"/>
      <c r="K44" s="152"/>
      <c r="L44" s="152"/>
      <c r="M44" s="152"/>
      <c r="N44" s="152"/>
      <c r="O44" s="152"/>
      <c r="P44" s="152"/>
      <c r="Q44" s="152"/>
      <c r="R44" s="152"/>
      <c r="S44" s="152"/>
      <c r="T44" s="152"/>
      <c r="U44" s="152"/>
      <c r="V44" s="152"/>
      <c r="W44" s="152"/>
      <c r="X44" s="152"/>
      <c r="Y44" s="152"/>
      <c r="Z44" s="153"/>
      <c r="AA44" s="154">
        <v>1300</v>
      </c>
      <c r="AB44" s="155"/>
      <c r="AC44" s="155"/>
      <c r="AD44" s="155"/>
      <c r="AE44" s="156"/>
      <c r="AF44" s="154">
        <v>24993.4</v>
      </c>
      <c r="AG44" s="155"/>
      <c r="AH44" s="155"/>
      <c r="AI44" s="155"/>
      <c r="AJ44" s="156"/>
      <c r="AK44" s="154">
        <f t="shared" ref="AK44:AK47" si="0">AA44+AF44</f>
        <v>26293.4</v>
      </c>
      <c r="AL44" s="155"/>
      <c r="AM44" s="155"/>
      <c r="AN44" s="155"/>
      <c r="AO44" s="156"/>
      <c r="AP44" s="154">
        <v>1300</v>
      </c>
      <c r="AQ44" s="155"/>
      <c r="AR44" s="155"/>
      <c r="AS44" s="155"/>
      <c r="AT44" s="156"/>
      <c r="AU44" s="154">
        <v>24993</v>
      </c>
      <c r="AV44" s="155"/>
      <c r="AW44" s="155"/>
      <c r="AX44" s="155"/>
      <c r="AY44" s="156"/>
      <c r="AZ44" s="154">
        <f>AP44+AU44</f>
        <v>26293</v>
      </c>
      <c r="BA44" s="155"/>
      <c r="BB44" s="155"/>
      <c r="BC44" s="156"/>
      <c r="BD44" s="154">
        <f t="shared" ref="BD44:BD46" si="1">AP44-AA44</f>
        <v>0</v>
      </c>
      <c r="BE44" s="155"/>
      <c r="BF44" s="155"/>
      <c r="BG44" s="155"/>
      <c r="BH44" s="156"/>
      <c r="BI44" s="154">
        <f t="shared" ref="BI44:BI46" si="2">AU44-AF44</f>
        <v>-0.40000000000145519</v>
      </c>
      <c r="BJ44" s="155"/>
      <c r="BK44" s="155"/>
      <c r="BL44" s="155"/>
      <c r="BM44" s="156"/>
      <c r="BN44" s="154">
        <f t="shared" ref="BN44:BN46" si="3">BD44+BI44</f>
        <v>-0.40000000000145519</v>
      </c>
      <c r="BO44" s="155"/>
      <c r="BP44" s="155"/>
      <c r="BQ44" s="156"/>
    </row>
    <row r="45" spans="1:79" ht="50" customHeight="1" x14ac:dyDescent="0.3">
      <c r="A45" s="149">
        <v>3</v>
      </c>
      <c r="B45" s="150"/>
      <c r="C45" s="151" t="s">
        <v>493</v>
      </c>
      <c r="D45" s="152"/>
      <c r="E45" s="152"/>
      <c r="F45" s="152"/>
      <c r="G45" s="152"/>
      <c r="H45" s="152"/>
      <c r="I45" s="152"/>
      <c r="J45" s="152"/>
      <c r="K45" s="152"/>
      <c r="L45" s="152"/>
      <c r="M45" s="152"/>
      <c r="N45" s="152"/>
      <c r="O45" s="152"/>
      <c r="P45" s="152"/>
      <c r="Q45" s="152"/>
      <c r="R45" s="152"/>
      <c r="S45" s="152"/>
      <c r="T45" s="152"/>
      <c r="U45" s="152"/>
      <c r="V45" s="152"/>
      <c r="W45" s="152"/>
      <c r="X45" s="152"/>
      <c r="Y45" s="152"/>
      <c r="Z45" s="153"/>
      <c r="AA45" s="154">
        <v>75845</v>
      </c>
      <c r="AB45" s="155"/>
      <c r="AC45" s="155"/>
      <c r="AD45" s="155"/>
      <c r="AE45" s="156"/>
      <c r="AF45" s="154">
        <v>74000</v>
      </c>
      <c r="AG45" s="155"/>
      <c r="AH45" s="155"/>
      <c r="AI45" s="155"/>
      <c r="AJ45" s="156"/>
      <c r="AK45" s="154">
        <f t="shared" si="0"/>
        <v>149845</v>
      </c>
      <c r="AL45" s="155"/>
      <c r="AM45" s="155"/>
      <c r="AN45" s="155"/>
      <c r="AO45" s="156"/>
      <c r="AP45" s="154">
        <v>74545</v>
      </c>
      <c r="AQ45" s="155"/>
      <c r="AR45" s="155"/>
      <c r="AS45" s="155"/>
      <c r="AT45" s="156"/>
      <c r="AU45" s="154">
        <v>74000</v>
      </c>
      <c r="AV45" s="155"/>
      <c r="AW45" s="155"/>
      <c r="AX45" s="155"/>
      <c r="AY45" s="156"/>
      <c r="AZ45" s="154">
        <f>AP45+AU45</f>
        <v>148545</v>
      </c>
      <c r="BA45" s="155"/>
      <c r="BB45" s="155"/>
      <c r="BC45" s="156"/>
      <c r="BD45" s="154">
        <f t="shared" si="1"/>
        <v>-1300</v>
      </c>
      <c r="BE45" s="155"/>
      <c r="BF45" s="155"/>
      <c r="BG45" s="155"/>
      <c r="BH45" s="156"/>
      <c r="BI45" s="154">
        <f t="shared" si="2"/>
        <v>0</v>
      </c>
      <c r="BJ45" s="155"/>
      <c r="BK45" s="155"/>
      <c r="BL45" s="155"/>
      <c r="BM45" s="156"/>
      <c r="BN45" s="154">
        <f t="shared" si="3"/>
        <v>-1300</v>
      </c>
      <c r="BO45" s="155"/>
      <c r="BP45" s="155"/>
      <c r="BQ45" s="156"/>
    </row>
    <row r="46" spans="1:79" ht="32.5" customHeight="1" x14ac:dyDescent="0.3">
      <c r="A46" s="149">
        <v>4</v>
      </c>
      <c r="B46" s="150"/>
      <c r="C46" s="151" t="s">
        <v>494</v>
      </c>
      <c r="D46" s="152"/>
      <c r="E46" s="152"/>
      <c r="F46" s="152"/>
      <c r="G46" s="152"/>
      <c r="H46" s="152"/>
      <c r="I46" s="152"/>
      <c r="J46" s="152"/>
      <c r="K46" s="152"/>
      <c r="L46" s="152"/>
      <c r="M46" s="152"/>
      <c r="N46" s="152"/>
      <c r="O46" s="152"/>
      <c r="P46" s="152"/>
      <c r="Q46" s="152"/>
      <c r="R46" s="152"/>
      <c r="S46" s="152"/>
      <c r="T46" s="152"/>
      <c r="U46" s="152"/>
      <c r="V46" s="152"/>
      <c r="W46" s="152"/>
      <c r="X46" s="152"/>
      <c r="Y46" s="152"/>
      <c r="Z46" s="153"/>
      <c r="AA46" s="154">
        <v>0</v>
      </c>
      <c r="AB46" s="155"/>
      <c r="AC46" s="155"/>
      <c r="AD46" s="155"/>
      <c r="AE46" s="156"/>
      <c r="AF46" s="154">
        <v>1582513</v>
      </c>
      <c r="AG46" s="155"/>
      <c r="AH46" s="155"/>
      <c r="AI46" s="155"/>
      <c r="AJ46" s="156"/>
      <c r="AK46" s="154">
        <f t="shared" si="0"/>
        <v>1582513</v>
      </c>
      <c r="AL46" s="155"/>
      <c r="AM46" s="155"/>
      <c r="AN46" s="155"/>
      <c r="AO46" s="156"/>
      <c r="AP46" s="154">
        <v>0</v>
      </c>
      <c r="AQ46" s="155"/>
      <c r="AR46" s="155"/>
      <c r="AS46" s="155"/>
      <c r="AT46" s="156"/>
      <c r="AU46" s="154">
        <v>1443691</v>
      </c>
      <c r="AV46" s="155"/>
      <c r="AW46" s="155"/>
      <c r="AX46" s="155"/>
      <c r="AY46" s="156"/>
      <c r="AZ46" s="154">
        <f>AP46+AU46</f>
        <v>1443691</v>
      </c>
      <c r="BA46" s="155"/>
      <c r="BB46" s="155"/>
      <c r="BC46" s="156"/>
      <c r="BD46" s="154">
        <f t="shared" si="1"/>
        <v>0</v>
      </c>
      <c r="BE46" s="155"/>
      <c r="BF46" s="155"/>
      <c r="BG46" s="155"/>
      <c r="BH46" s="156"/>
      <c r="BI46" s="154">
        <f t="shared" si="2"/>
        <v>-138822</v>
      </c>
      <c r="BJ46" s="155"/>
      <c r="BK46" s="155"/>
      <c r="BL46" s="155"/>
      <c r="BM46" s="156"/>
      <c r="BN46" s="154">
        <f t="shared" si="3"/>
        <v>-138822</v>
      </c>
      <c r="BO46" s="155"/>
      <c r="BP46" s="155"/>
      <c r="BQ46" s="156"/>
    </row>
    <row r="47" spans="1:79" s="37" customFormat="1" ht="16" customHeight="1" x14ac:dyDescent="0.3">
      <c r="A47" s="209"/>
      <c r="B47" s="210"/>
      <c r="C47" s="211" t="s">
        <v>80</v>
      </c>
      <c r="D47" s="212"/>
      <c r="E47" s="212"/>
      <c r="F47" s="212"/>
      <c r="G47" s="212"/>
      <c r="H47" s="212"/>
      <c r="I47" s="212"/>
      <c r="J47" s="212"/>
      <c r="K47" s="212"/>
      <c r="L47" s="212"/>
      <c r="M47" s="212"/>
      <c r="N47" s="212"/>
      <c r="O47" s="212"/>
      <c r="P47" s="212"/>
      <c r="Q47" s="212"/>
      <c r="R47" s="212"/>
      <c r="S47" s="212"/>
      <c r="T47" s="212"/>
      <c r="U47" s="212"/>
      <c r="V47" s="212"/>
      <c r="W47" s="212"/>
      <c r="X47" s="212"/>
      <c r="Y47" s="212"/>
      <c r="Z47" s="213"/>
      <c r="AA47" s="214">
        <f>AA43+AA44+AA45+AA46</f>
        <v>5527168</v>
      </c>
      <c r="AB47" s="215"/>
      <c r="AC47" s="215"/>
      <c r="AD47" s="215"/>
      <c r="AE47" s="216"/>
      <c r="AF47" s="214">
        <f>AF43+AF44+AF45+AF46</f>
        <v>2100246.4</v>
      </c>
      <c r="AG47" s="215"/>
      <c r="AH47" s="215"/>
      <c r="AI47" s="215"/>
      <c r="AJ47" s="216"/>
      <c r="AK47" s="195">
        <f t="shared" si="0"/>
        <v>7627414.4000000004</v>
      </c>
      <c r="AL47" s="196"/>
      <c r="AM47" s="196"/>
      <c r="AN47" s="196"/>
      <c r="AO47" s="197"/>
      <c r="AP47" s="214">
        <f>AP43+AP44+AP45+AP46</f>
        <v>5075638</v>
      </c>
      <c r="AQ47" s="215"/>
      <c r="AR47" s="215"/>
      <c r="AS47" s="215"/>
      <c r="AT47" s="216"/>
      <c r="AU47" s="214">
        <f>AU43+AU44+AU45+AU46</f>
        <v>1997875</v>
      </c>
      <c r="AV47" s="215"/>
      <c r="AW47" s="215"/>
      <c r="AX47" s="215"/>
      <c r="AY47" s="216"/>
      <c r="AZ47" s="214">
        <f>AP47+AU47</f>
        <v>7073513</v>
      </c>
      <c r="BA47" s="215"/>
      <c r="BB47" s="215"/>
      <c r="BC47" s="216"/>
      <c r="BD47" s="214">
        <f>BD43+BD44+BD45+BD46</f>
        <v>-451530</v>
      </c>
      <c r="BE47" s="215"/>
      <c r="BF47" s="215"/>
      <c r="BG47" s="215"/>
      <c r="BH47" s="216"/>
      <c r="BI47" s="214">
        <f>BI43+BI44+BI45+BI46</f>
        <v>-102371.4</v>
      </c>
      <c r="BJ47" s="215"/>
      <c r="BK47" s="215"/>
      <c r="BL47" s="215"/>
      <c r="BM47" s="216"/>
      <c r="BN47" s="214">
        <f>BD47+BI47</f>
        <v>-553901.4</v>
      </c>
      <c r="BO47" s="215"/>
      <c r="BP47" s="215"/>
      <c r="BQ47" s="216"/>
    </row>
    <row r="49" spans="1:79" ht="29.25" customHeight="1" x14ac:dyDescent="0.3">
      <c r="A49" s="118" t="s">
        <v>75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row>
    <row r="50" spans="1:79" ht="9.75" customHeight="1"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row>
    <row r="51" spans="1:79" ht="22.5" customHeight="1" x14ac:dyDescent="0.3">
      <c r="A51" s="157" t="s">
        <v>3</v>
      </c>
      <c r="B51" s="158"/>
      <c r="C51" s="103" t="s">
        <v>60</v>
      </c>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row>
    <row r="52" spans="1:79" s="46" customFormat="1" ht="14" customHeight="1" x14ac:dyDescent="0.25">
      <c r="A52" s="137">
        <v>1</v>
      </c>
      <c r="B52" s="138"/>
      <c r="C52" s="159">
        <v>2</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row>
    <row r="53" spans="1:79" ht="146.5" customHeight="1" x14ac:dyDescent="0.3">
      <c r="A53" s="162">
        <v>1</v>
      </c>
      <c r="B53" s="163"/>
      <c r="C53" s="164" t="s">
        <v>506</v>
      </c>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CA53" s="1" t="s">
        <v>69</v>
      </c>
    </row>
    <row r="55" spans="1:79" ht="15.75" customHeight="1" x14ac:dyDescent="0.3">
      <c r="A55" s="118" t="s">
        <v>42</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row>
    <row r="56" spans="1:79" ht="15" customHeight="1" x14ac:dyDescent="0.3">
      <c r="A56" s="136" t="s">
        <v>102</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row>
    <row r="57" spans="1:79" ht="28.5" customHeight="1" x14ac:dyDescent="0.3">
      <c r="A57" s="106" t="s">
        <v>3</v>
      </c>
      <c r="B57" s="108"/>
      <c r="C57" s="106" t="s">
        <v>28</v>
      </c>
      <c r="D57" s="107"/>
      <c r="E57" s="107"/>
      <c r="F57" s="107"/>
      <c r="G57" s="107"/>
      <c r="H57" s="107"/>
      <c r="I57" s="107"/>
      <c r="J57" s="107"/>
      <c r="K57" s="107"/>
      <c r="L57" s="107"/>
      <c r="M57" s="107"/>
      <c r="N57" s="107"/>
      <c r="O57" s="107"/>
      <c r="P57" s="107"/>
      <c r="Q57" s="107"/>
      <c r="R57" s="108"/>
      <c r="S57" s="103" t="s">
        <v>25</v>
      </c>
      <c r="T57" s="104"/>
      <c r="U57" s="104"/>
      <c r="V57" s="104"/>
      <c r="W57" s="104"/>
      <c r="X57" s="104"/>
      <c r="Y57" s="104"/>
      <c r="Z57" s="104"/>
      <c r="AA57" s="104"/>
      <c r="AB57" s="104"/>
      <c r="AC57" s="104"/>
      <c r="AD57" s="104"/>
      <c r="AE57" s="104"/>
      <c r="AF57" s="104"/>
      <c r="AG57" s="104"/>
      <c r="AH57" s="105"/>
      <c r="AI57" s="103" t="s">
        <v>44</v>
      </c>
      <c r="AJ57" s="104"/>
      <c r="AK57" s="104"/>
      <c r="AL57" s="104"/>
      <c r="AM57" s="104"/>
      <c r="AN57" s="104"/>
      <c r="AO57" s="104"/>
      <c r="AP57" s="104"/>
      <c r="AQ57" s="104"/>
      <c r="AR57" s="104"/>
      <c r="AS57" s="104"/>
      <c r="AT57" s="104"/>
      <c r="AU57" s="104"/>
      <c r="AV57" s="104"/>
      <c r="AW57" s="104"/>
      <c r="AX57" s="105"/>
      <c r="AY57" s="103" t="s">
        <v>0</v>
      </c>
      <c r="AZ57" s="104"/>
      <c r="BA57" s="104"/>
      <c r="BB57" s="104"/>
      <c r="BC57" s="104"/>
      <c r="BD57" s="104"/>
      <c r="BE57" s="104"/>
      <c r="BF57" s="104"/>
      <c r="BG57" s="104"/>
      <c r="BH57" s="104"/>
      <c r="BI57" s="104"/>
      <c r="BJ57" s="104"/>
      <c r="BK57" s="104"/>
      <c r="BL57" s="104"/>
      <c r="BM57" s="104"/>
      <c r="BN57" s="105"/>
      <c r="BO57" s="47"/>
      <c r="BP57" s="47"/>
      <c r="BQ57" s="47"/>
    </row>
    <row r="58" spans="1:79" ht="29.15" customHeight="1" x14ac:dyDescent="0.3">
      <c r="A58" s="109"/>
      <c r="B58" s="111"/>
      <c r="C58" s="109"/>
      <c r="D58" s="110"/>
      <c r="E58" s="110"/>
      <c r="F58" s="110"/>
      <c r="G58" s="110"/>
      <c r="H58" s="110"/>
      <c r="I58" s="110"/>
      <c r="J58" s="110"/>
      <c r="K58" s="110"/>
      <c r="L58" s="110"/>
      <c r="M58" s="110"/>
      <c r="N58" s="110"/>
      <c r="O58" s="110"/>
      <c r="P58" s="110"/>
      <c r="Q58" s="110"/>
      <c r="R58" s="111"/>
      <c r="S58" s="103" t="s">
        <v>2</v>
      </c>
      <c r="T58" s="104"/>
      <c r="U58" s="104"/>
      <c r="V58" s="104"/>
      <c r="W58" s="105"/>
      <c r="X58" s="103" t="s">
        <v>1</v>
      </c>
      <c r="Y58" s="104"/>
      <c r="Z58" s="104"/>
      <c r="AA58" s="104"/>
      <c r="AB58" s="105"/>
      <c r="AC58" s="103" t="s">
        <v>26</v>
      </c>
      <c r="AD58" s="104"/>
      <c r="AE58" s="104"/>
      <c r="AF58" s="104"/>
      <c r="AG58" s="104"/>
      <c r="AH58" s="105"/>
      <c r="AI58" s="103" t="s">
        <v>2</v>
      </c>
      <c r="AJ58" s="104"/>
      <c r="AK58" s="104"/>
      <c r="AL58" s="104"/>
      <c r="AM58" s="105"/>
      <c r="AN58" s="103" t="s">
        <v>1</v>
      </c>
      <c r="AO58" s="104"/>
      <c r="AP58" s="104"/>
      <c r="AQ58" s="104"/>
      <c r="AR58" s="105"/>
      <c r="AS58" s="103" t="s">
        <v>26</v>
      </c>
      <c r="AT58" s="104"/>
      <c r="AU58" s="104"/>
      <c r="AV58" s="104"/>
      <c r="AW58" s="104"/>
      <c r="AX58" s="105"/>
      <c r="AY58" s="103" t="s">
        <v>2</v>
      </c>
      <c r="AZ58" s="104"/>
      <c r="BA58" s="104"/>
      <c r="BB58" s="104"/>
      <c r="BC58" s="105"/>
      <c r="BD58" s="103" t="s">
        <v>1</v>
      </c>
      <c r="BE58" s="104"/>
      <c r="BF58" s="104"/>
      <c r="BG58" s="104"/>
      <c r="BH58" s="105"/>
      <c r="BI58" s="103" t="s">
        <v>26</v>
      </c>
      <c r="BJ58" s="104"/>
      <c r="BK58" s="104"/>
      <c r="BL58" s="104"/>
      <c r="BM58" s="104"/>
      <c r="BN58" s="105"/>
      <c r="BO58" s="47"/>
      <c r="BP58" s="47"/>
      <c r="BQ58" s="47"/>
    </row>
    <row r="59" spans="1:79" ht="11.5" customHeight="1" x14ac:dyDescent="0.3">
      <c r="A59" s="103">
        <v>1</v>
      </c>
      <c r="B59" s="105"/>
      <c r="C59" s="103">
        <v>2</v>
      </c>
      <c r="D59" s="104"/>
      <c r="E59" s="104"/>
      <c r="F59" s="104"/>
      <c r="G59" s="104"/>
      <c r="H59" s="104"/>
      <c r="I59" s="104"/>
      <c r="J59" s="104"/>
      <c r="K59" s="104"/>
      <c r="L59" s="104"/>
      <c r="M59" s="104"/>
      <c r="N59" s="104"/>
      <c r="O59" s="104"/>
      <c r="P59" s="104"/>
      <c r="Q59" s="104"/>
      <c r="R59" s="105"/>
      <c r="S59" s="103">
        <v>3</v>
      </c>
      <c r="T59" s="104"/>
      <c r="U59" s="104"/>
      <c r="V59" s="104"/>
      <c r="W59" s="105"/>
      <c r="X59" s="103">
        <v>4</v>
      </c>
      <c r="Y59" s="104"/>
      <c r="Z59" s="104"/>
      <c r="AA59" s="104"/>
      <c r="AB59" s="105"/>
      <c r="AC59" s="103">
        <v>5</v>
      </c>
      <c r="AD59" s="104"/>
      <c r="AE59" s="104"/>
      <c r="AF59" s="104"/>
      <c r="AG59" s="104"/>
      <c r="AH59" s="105"/>
      <c r="AI59" s="103">
        <v>6</v>
      </c>
      <c r="AJ59" s="104"/>
      <c r="AK59" s="104"/>
      <c r="AL59" s="104"/>
      <c r="AM59" s="105"/>
      <c r="AN59" s="103">
        <v>7</v>
      </c>
      <c r="AO59" s="104"/>
      <c r="AP59" s="104"/>
      <c r="AQ59" s="104"/>
      <c r="AR59" s="105"/>
      <c r="AS59" s="103">
        <v>8</v>
      </c>
      <c r="AT59" s="104"/>
      <c r="AU59" s="104"/>
      <c r="AV59" s="104"/>
      <c r="AW59" s="104"/>
      <c r="AX59" s="105"/>
      <c r="AY59" s="103">
        <v>9</v>
      </c>
      <c r="AZ59" s="104"/>
      <c r="BA59" s="104"/>
      <c r="BB59" s="104"/>
      <c r="BC59" s="105"/>
      <c r="BD59" s="103">
        <v>10</v>
      </c>
      <c r="BE59" s="104"/>
      <c r="BF59" s="104"/>
      <c r="BG59" s="104"/>
      <c r="BH59" s="105"/>
      <c r="BI59" s="103">
        <v>11</v>
      </c>
      <c r="BJ59" s="104"/>
      <c r="BK59" s="104"/>
      <c r="BL59" s="104"/>
      <c r="BM59" s="104"/>
      <c r="BN59" s="105"/>
      <c r="BO59" s="10"/>
      <c r="BP59" s="10"/>
      <c r="BQ59" s="10"/>
    </row>
    <row r="60" spans="1:79" ht="18" hidden="1" customHeight="1" x14ac:dyDescent="0.3">
      <c r="A60" s="103" t="s">
        <v>13</v>
      </c>
      <c r="B60" s="105"/>
      <c r="C60" s="120" t="s">
        <v>14</v>
      </c>
      <c r="D60" s="121"/>
      <c r="E60" s="121"/>
      <c r="F60" s="121"/>
      <c r="G60" s="121"/>
      <c r="H60" s="121"/>
      <c r="I60" s="121"/>
      <c r="J60" s="121"/>
      <c r="K60" s="121"/>
      <c r="L60" s="121"/>
      <c r="M60" s="121"/>
      <c r="N60" s="121"/>
      <c r="O60" s="121"/>
      <c r="P60" s="121"/>
      <c r="Q60" s="121"/>
      <c r="R60" s="122"/>
      <c r="S60" s="140" t="s">
        <v>10</v>
      </c>
      <c r="T60" s="141"/>
      <c r="U60" s="141"/>
      <c r="V60" s="141"/>
      <c r="W60" s="142"/>
      <c r="X60" s="140" t="s">
        <v>9</v>
      </c>
      <c r="Y60" s="141"/>
      <c r="Z60" s="141"/>
      <c r="AA60" s="141"/>
      <c r="AB60" s="142"/>
      <c r="AC60" s="83" t="s">
        <v>16</v>
      </c>
      <c r="AD60" s="84"/>
      <c r="AE60" s="84"/>
      <c r="AF60" s="84"/>
      <c r="AG60" s="84"/>
      <c r="AH60" s="85"/>
      <c r="AI60" s="140" t="s">
        <v>11</v>
      </c>
      <c r="AJ60" s="141"/>
      <c r="AK60" s="141"/>
      <c r="AL60" s="141"/>
      <c r="AM60" s="142"/>
      <c r="AN60" s="140" t="s">
        <v>12</v>
      </c>
      <c r="AO60" s="141"/>
      <c r="AP60" s="141"/>
      <c r="AQ60" s="141"/>
      <c r="AR60" s="142"/>
      <c r="AS60" s="83" t="s">
        <v>16</v>
      </c>
      <c r="AT60" s="84"/>
      <c r="AU60" s="84"/>
      <c r="AV60" s="84"/>
      <c r="AW60" s="84"/>
      <c r="AX60" s="85"/>
      <c r="AY60" s="143" t="s">
        <v>17</v>
      </c>
      <c r="AZ60" s="144"/>
      <c r="BA60" s="144"/>
      <c r="BB60" s="144"/>
      <c r="BC60" s="145"/>
      <c r="BD60" s="143" t="s">
        <v>17</v>
      </c>
      <c r="BE60" s="144"/>
      <c r="BF60" s="144"/>
      <c r="BG60" s="144"/>
      <c r="BH60" s="145"/>
      <c r="BI60" s="146" t="s">
        <v>16</v>
      </c>
      <c r="BJ60" s="147"/>
      <c r="BK60" s="147"/>
      <c r="BL60" s="147"/>
      <c r="BM60" s="147"/>
      <c r="BN60" s="148"/>
      <c r="BO60" s="5"/>
      <c r="BP60" s="5"/>
      <c r="BQ60" s="5"/>
      <c r="CA60" s="1" t="s">
        <v>21</v>
      </c>
    </row>
    <row r="61" spans="1:79" ht="15" hidden="1" customHeight="1" x14ac:dyDescent="0.3">
      <c r="A61" s="103">
        <v>1</v>
      </c>
      <c r="B61" s="105"/>
      <c r="C61" s="167" t="s">
        <v>107</v>
      </c>
      <c r="D61" s="168"/>
      <c r="E61" s="168"/>
      <c r="F61" s="168"/>
      <c r="G61" s="168"/>
      <c r="H61" s="168"/>
      <c r="I61" s="168"/>
      <c r="J61" s="168"/>
      <c r="K61" s="168"/>
      <c r="L61" s="168"/>
      <c r="M61" s="168"/>
      <c r="N61" s="168"/>
      <c r="O61" s="168"/>
      <c r="P61" s="168"/>
      <c r="Q61" s="168"/>
      <c r="R61" s="169"/>
      <c r="S61" s="170">
        <v>0</v>
      </c>
      <c r="T61" s="171"/>
      <c r="U61" s="171"/>
      <c r="V61" s="171"/>
      <c r="W61" s="172"/>
      <c r="X61" s="170">
        <v>0</v>
      </c>
      <c r="Y61" s="171"/>
      <c r="Z61" s="171"/>
      <c r="AA61" s="171"/>
      <c r="AB61" s="172"/>
      <c r="AC61" s="170">
        <f>S61+X61</f>
        <v>0</v>
      </c>
      <c r="AD61" s="171"/>
      <c r="AE61" s="171"/>
      <c r="AF61" s="171"/>
      <c r="AG61" s="171"/>
      <c r="AH61" s="172"/>
      <c r="AI61" s="170">
        <v>0</v>
      </c>
      <c r="AJ61" s="171"/>
      <c r="AK61" s="171"/>
      <c r="AL61" s="171"/>
      <c r="AM61" s="172"/>
      <c r="AN61" s="170">
        <v>0</v>
      </c>
      <c r="AO61" s="171"/>
      <c r="AP61" s="171"/>
      <c r="AQ61" s="171"/>
      <c r="AR61" s="172"/>
      <c r="AS61" s="170">
        <f>AI61+AN61</f>
        <v>0</v>
      </c>
      <c r="AT61" s="171"/>
      <c r="AU61" s="171"/>
      <c r="AV61" s="171"/>
      <c r="AW61" s="171"/>
      <c r="AX61" s="172"/>
      <c r="AY61" s="170">
        <f>AI61-S61</f>
        <v>0</v>
      </c>
      <c r="AZ61" s="171"/>
      <c r="BA61" s="171"/>
      <c r="BB61" s="171"/>
      <c r="BC61" s="172"/>
      <c r="BD61" s="173">
        <f>AN61-X61</f>
        <v>0</v>
      </c>
      <c r="BE61" s="174"/>
      <c r="BF61" s="174"/>
      <c r="BG61" s="174"/>
      <c r="BH61" s="175"/>
      <c r="BI61" s="173">
        <f>AY61+BD61</f>
        <v>0</v>
      </c>
      <c r="BJ61" s="174"/>
      <c r="BK61" s="174"/>
      <c r="BL61" s="174"/>
      <c r="BM61" s="174"/>
      <c r="BN61" s="175"/>
      <c r="BO61" s="6"/>
      <c r="BP61" s="6"/>
      <c r="BQ61" s="6"/>
      <c r="CA61" s="1" t="s">
        <v>22</v>
      </c>
    </row>
    <row r="62" spans="1:79" ht="57" customHeight="1" x14ac:dyDescent="0.3">
      <c r="A62" s="103">
        <v>1</v>
      </c>
      <c r="B62" s="105"/>
      <c r="C62" s="120" t="s">
        <v>309</v>
      </c>
      <c r="D62" s="121"/>
      <c r="E62" s="121"/>
      <c r="F62" s="121"/>
      <c r="G62" s="121"/>
      <c r="H62" s="121"/>
      <c r="I62" s="121"/>
      <c r="J62" s="121"/>
      <c r="K62" s="121"/>
      <c r="L62" s="121"/>
      <c r="M62" s="121"/>
      <c r="N62" s="121"/>
      <c r="O62" s="121"/>
      <c r="P62" s="121"/>
      <c r="Q62" s="121"/>
      <c r="R62" s="122"/>
      <c r="S62" s="97">
        <v>5451323</v>
      </c>
      <c r="T62" s="98"/>
      <c r="U62" s="98"/>
      <c r="V62" s="98"/>
      <c r="W62" s="99"/>
      <c r="X62" s="170">
        <v>2026246.4</v>
      </c>
      <c r="Y62" s="171"/>
      <c r="Z62" s="171"/>
      <c r="AA62" s="171"/>
      <c r="AB62" s="172"/>
      <c r="AC62" s="170">
        <f>S62+X62</f>
        <v>7477569.4000000004</v>
      </c>
      <c r="AD62" s="171"/>
      <c r="AE62" s="171"/>
      <c r="AF62" s="171"/>
      <c r="AG62" s="171"/>
      <c r="AH62" s="172"/>
      <c r="AI62" s="97">
        <f>AP43+AP44</f>
        <v>5001093</v>
      </c>
      <c r="AJ62" s="98"/>
      <c r="AK62" s="98"/>
      <c r="AL62" s="98"/>
      <c r="AM62" s="99"/>
      <c r="AN62" s="97">
        <f>AU43+AU44+AU46</f>
        <v>1923875</v>
      </c>
      <c r="AO62" s="98"/>
      <c r="AP62" s="98"/>
      <c r="AQ62" s="98"/>
      <c r="AR62" s="99"/>
      <c r="AS62" s="97">
        <f>AI62+AN62</f>
        <v>6924968</v>
      </c>
      <c r="AT62" s="98"/>
      <c r="AU62" s="98"/>
      <c r="AV62" s="98"/>
      <c r="AW62" s="98"/>
      <c r="AX62" s="99"/>
      <c r="AY62" s="97">
        <f>AI62-S62</f>
        <v>-450230</v>
      </c>
      <c r="AZ62" s="98"/>
      <c r="BA62" s="98"/>
      <c r="BB62" s="98"/>
      <c r="BC62" s="99"/>
      <c r="BD62" s="217">
        <f>AN62-X62</f>
        <v>-102371.39999999991</v>
      </c>
      <c r="BE62" s="218"/>
      <c r="BF62" s="218"/>
      <c r="BG62" s="218"/>
      <c r="BH62" s="219"/>
      <c r="BI62" s="217">
        <f>AY62+BD62</f>
        <v>-552601.39999999991</v>
      </c>
      <c r="BJ62" s="218"/>
      <c r="BK62" s="218"/>
      <c r="BL62" s="218"/>
      <c r="BM62" s="218"/>
      <c r="BN62" s="219"/>
      <c r="BO62" s="6"/>
      <c r="BP62" s="6"/>
      <c r="BQ62" s="6"/>
    </row>
    <row r="63" spans="1:79" ht="15" hidden="1" customHeight="1" x14ac:dyDescent="0.3">
      <c r="A63" s="103">
        <v>3</v>
      </c>
      <c r="B63" s="105"/>
      <c r="C63" s="167" t="s">
        <v>108</v>
      </c>
      <c r="D63" s="168"/>
      <c r="E63" s="168"/>
      <c r="F63" s="168"/>
      <c r="G63" s="168"/>
      <c r="H63" s="168"/>
      <c r="I63" s="168"/>
      <c r="J63" s="168"/>
      <c r="K63" s="168"/>
      <c r="L63" s="168"/>
      <c r="M63" s="168"/>
      <c r="N63" s="168"/>
      <c r="O63" s="168"/>
      <c r="P63" s="168"/>
      <c r="Q63" s="168"/>
      <c r="R63" s="169"/>
      <c r="S63" s="97">
        <v>0</v>
      </c>
      <c r="T63" s="98"/>
      <c r="U63" s="98"/>
      <c r="V63" s="98"/>
      <c r="W63" s="99"/>
      <c r="X63" s="97">
        <v>0</v>
      </c>
      <c r="Y63" s="98"/>
      <c r="Z63" s="98"/>
      <c r="AA63" s="98"/>
      <c r="AB63" s="99"/>
      <c r="AC63" s="97">
        <f>S63+X63</f>
        <v>0</v>
      </c>
      <c r="AD63" s="98"/>
      <c r="AE63" s="98"/>
      <c r="AF63" s="98"/>
      <c r="AG63" s="98"/>
      <c r="AH63" s="99"/>
      <c r="AI63" s="97">
        <v>0</v>
      </c>
      <c r="AJ63" s="98"/>
      <c r="AK63" s="98"/>
      <c r="AL63" s="98"/>
      <c r="AM63" s="99"/>
      <c r="AN63" s="97">
        <v>0</v>
      </c>
      <c r="AO63" s="98"/>
      <c r="AP63" s="98"/>
      <c r="AQ63" s="98"/>
      <c r="AR63" s="99"/>
      <c r="AS63" s="97">
        <f>AI63+AN63</f>
        <v>0</v>
      </c>
      <c r="AT63" s="98"/>
      <c r="AU63" s="98"/>
      <c r="AV63" s="98"/>
      <c r="AW63" s="98"/>
      <c r="AX63" s="99"/>
      <c r="AY63" s="97">
        <f>AI63-S63</f>
        <v>0</v>
      </c>
      <c r="AZ63" s="98"/>
      <c r="BA63" s="98"/>
      <c r="BB63" s="98"/>
      <c r="BC63" s="99"/>
      <c r="BD63" s="223">
        <f>AN63-X63</f>
        <v>0</v>
      </c>
      <c r="BE63" s="224"/>
      <c r="BF63" s="224"/>
      <c r="BG63" s="224"/>
      <c r="BH63" s="225"/>
      <c r="BI63" s="223">
        <f>AY63+BD63</f>
        <v>0</v>
      </c>
      <c r="BJ63" s="224"/>
      <c r="BK63" s="224"/>
      <c r="BL63" s="224"/>
      <c r="BM63" s="224"/>
      <c r="BN63" s="225"/>
      <c r="BO63" s="6"/>
      <c r="BP63" s="6"/>
      <c r="BQ63" s="6"/>
    </row>
    <row r="64" spans="1:79" ht="45" customHeight="1" x14ac:dyDescent="0.3">
      <c r="A64" s="103">
        <v>2</v>
      </c>
      <c r="B64" s="105"/>
      <c r="C64" s="120" t="s">
        <v>495</v>
      </c>
      <c r="D64" s="121"/>
      <c r="E64" s="121"/>
      <c r="F64" s="121"/>
      <c r="G64" s="121"/>
      <c r="H64" s="121"/>
      <c r="I64" s="121"/>
      <c r="J64" s="121"/>
      <c r="K64" s="121"/>
      <c r="L64" s="121"/>
      <c r="M64" s="121"/>
      <c r="N64" s="121"/>
      <c r="O64" s="121"/>
      <c r="P64" s="121"/>
      <c r="Q64" s="121"/>
      <c r="R64" s="122"/>
      <c r="S64" s="97">
        <v>75845</v>
      </c>
      <c r="T64" s="98"/>
      <c r="U64" s="98"/>
      <c r="V64" s="98"/>
      <c r="W64" s="99"/>
      <c r="X64" s="97">
        <v>74000</v>
      </c>
      <c r="Y64" s="98"/>
      <c r="Z64" s="98"/>
      <c r="AA64" s="98"/>
      <c r="AB64" s="99"/>
      <c r="AC64" s="97">
        <f>S64+X64</f>
        <v>149845</v>
      </c>
      <c r="AD64" s="98"/>
      <c r="AE64" s="98"/>
      <c r="AF64" s="98"/>
      <c r="AG64" s="98"/>
      <c r="AH64" s="99"/>
      <c r="AI64" s="97">
        <f>AP45</f>
        <v>74545</v>
      </c>
      <c r="AJ64" s="98"/>
      <c r="AK64" s="98"/>
      <c r="AL64" s="98"/>
      <c r="AM64" s="99"/>
      <c r="AN64" s="97">
        <f>AU45</f>
        <v>74000</v>
      </c>
      <c r="AO64" s="98"/>
      <c r="AP64" s="98"/>
      <c r="AQ64" s="98"/>
      <c r="AR64" s="99"/>
      <c r="AS64" s="97">
        <f>AI64+AN64</f>
        <v>148545</v>
      </c>
      <c r="AT64" s="98"/>
      <c r="AU64" s="98"/>
      <c r="AV64" s="98"/>
      <c r="AW64" s="98"/>
      <c r="AX64" s="99"/>
      <c r="AY64" s="97">
        <f>AI64-S64</f>
        <v>-1300</v>
      </c>
      <c r="AZ64" s="98"/>
      <c r="BA64" s="98"/>
      <c r="BB64" s="98"/>
      <c r="BC64" s="99"/>
      <c r="BD64" s="217">
        <f>AN64-X64</f>
        <v>0</v>
      </c>
      <c r="BE64" s="218"/>
      <c r="BF64" s="218"/>
      <c r="BG64" s="218"/>
      <c r="BH64" s="219"/>
      <c r="BI64" s="217">
        <f>AY64+BD64</f>
        <v>-1300</v>
      </c>
      <c r="BJ64" s="218"/>
      <c r="BK64" s="218"/>
      <c r="BL64" s="218"/>
      <c r="BM64" s="218"/>
      <c r="BN64" s="219"/>
      <c r="BO64" s="6"/>
      <c r="BP64" s="6"/>
      <c r="BQ64" s="6"/>
    </row>
    <row r="65" spans="1:79" s="37" customFormat="1" ht="44.5" customHeight="1" x14ac:dyDescent="0.3">
      <c r="A65" s="182"/>
      <c r="B65" s="183"/>
      <c r="C65" s="220" t="s">
        <v>82</v>
      </c>
      <c r="D65" s="221"/>
      <c r="E65" s="221"/>
      <c r="F65" s="221"/>
      <c r="G65" s="221"/>
      <c r="H65" s="221"/>
      <c r="I65" s="221"/>
      <c r="J65" s="221"/>
      <c r="K65" s="221"/>
      <c r="L65" s="221"/>
      <c r="M65" s="221"/>
      <c r="N65" s="221"/>
      <c r="O65" s="221"/>
      <c r="P65" s="221"/>
      <c r="Q65" s="221"/>
      <c r="R65" s="222"/>
      <c r="S65" s="195">
        <f>S62+S64</f>
        <v>5527168</v>
      </c>
      <c r="T65" s="196"/>
      <c r="U65" s="196"/>
      <c r="V65" s="196"/>
      <c r="W65" s="197"/>
      <c r="X65" s="187">
        <f>X62+X64</f>
        <v>2100246.4</v>
      </c>
      <c r="Y65" s="188"/>
      <c r="Z65" s="188"/>
      <c r="AA65" s="188"/>
      <c r="AB65" s="189"/>
      <c r="AC65" s="187">
        <f>S65+X65</f>
        <v>7627414.4000000004</v>
      </c>
      <c r="AD65" s="188"/>
      <c r="AE65" s="188"/>
      <c r="AF65" s="188"/>
      <c r="AG65" s="188"/>
      <c r="AH65" s="189"/>
      <c r="AI65" s="195">
        <f>AI62+AI64</f>
        <v>5075638</v>
      </c>
      <c r="AJ65" s="196"/>
      <c r="AK65" s="196"/>
      <c r="AL65" s="196"/>
      <c r="AM65" s="197"/>
      <c r="AN65" s="195">
        <f>AN62+AN64</f>
        <v>1997875</v>
      </c>
      <c r="AO65" s="196"/>
      <c r="AP65" s="196"/>
      <c r="AQ65" s="196"/>
      <c r="AR65" s="197"/>
      <c r="AS65" s="195">
        <f>AI65+AN65</f>
        <v>7073513</v>
      </c>
      <c r="AT65" s="196"/>
      <c r="AU65" s="196"/>
      <c r="AV65" s="196"/>
      <c r="AW65" s="196"/>
      <c r="AX65" s="197"/>
      <c r="AY65" s="195">
        <f>AI65-S65</f>
        <v>-451530</v>
      </c>
      <c r="AZ65" s="196"/>
      <c r="BA65" s="196"/>
      <c r="BB65" s="196"/>
      <c r="BC65" s="197"/>
      <c r="BD65" s="226">
        <f>AN65-X65</f>
        <v>-102371.39999999991</v>
      </c>
      <c r="BE65" s="227"/>
      <c r="BF65" s="227"/>
      <c r="BG65" s="227"/>
      <c r="BH65" s="228"/>
      <c r="BI65" s="226">
        <f>AY65+BD65</f>
        <v>-553901.39999999991</v>
      </c>
      <c r="BJ65" s="227"/>
      <c r="BK65" s="227"/>
      <c r="BL65" s="227"/>
      <c r="BM65" s="227"/>
      <c r="BN65" s="228"/>
      <c r="BO65" s="38"/>
      <c r="BP65" s="38"/>
      <c r="BQ65" s="38"/>
    </row>
    <row r="67" spans="1:79" ht="15.75" customHeight="1" x14ac:dyDescent="0.3">
      <c r="A67" s="118" t="s">
        <v>43</v>
      </c>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row>
    <row r="68" spans="1:79" ht="15.75" customHeight="1" x14ac:dyDescent="0.3">
      <c r="A68" s="118" t="s">
        <v>61</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row>
    <row r="69" spans="1:79" ht="8.25" customHeight="1" x14ac:dyDescent="0.3"/>
    <row r="70" spans="1:79" ht="45" customHeight="1" x14ac:dyDescent="0.3">
      <c r="A70" s="106" t="s">
        <v>3</v>
      </c>
      <c r="B70" s="108"/>
      <c r="C70" s="106" t="s">
        <v>6</v>
      </c>
      <c r="D70" s="107"/>
      <c r="E70" s="107"/>
      <c r="F70" s="107"/>
      <c r="G70" s="107"/>
      <c r="H70" s="107"/>
      <c r="I70" s="108"/>
      <c r="J70" s="106" t="s">
        <v>5</v>
      </c>
      <c r="K70" s="107"/>
      <c r="L70" s="107"/>
      <c r="M70" s="107"/>
      <c r="N70" s="108"/>
      <c r="O70" s="106" t="s">
        <v>4</v>
      </c>
      <c r="P70" s="107"/>
      <c r="Q70" s="107"/>
      <c r="R70" s="107"/>
      <c r="S70" s="107"/>
      <c r="T70" s="107"/>
      <c r="U70" s="107"/>
      <c r="V70" s="107"/>
      <c r="W70" s="107"/>
      <c r="X70" s="108"/>
      <c r="Y70" s="103" t="s">
        <v>25</v>
      </c>
      <c r="Z70" s="104"/>
      <c r="AA70" s="104"/>
      <c r="AB70" s="104"/>
      <c r="AC70" s="104"/>
      <c r="AD70" s="104"/>
      <c r="AE70" s="104"/>
      <c r="AF70" s="104"/>
      <c r="AG70" s="104"/>
      <c r="AH70" s="104"/>
      <c r="AI70" s="104"/>
      <c r="AJ70" s="104"/>
      <c r="AK70" s="104"/>
      <c r="AL70" s="104"/>
      <c r="AM70" s="105"/>
      <c r="AN70" s="103" t="s">
        <v>45</v>
      </c>
      <c r="AO70" s="104"/>
      <c r="AP70" s="104"/>
      <c r="AQ70" s="104"/>
      <c r="AR70" s="104"/>
      <c r="AS70" s="104"/>
      <c r="AT70" s="104"/>
      <c r="AU70" s="104"/>
      <c r="AV70" s="104"/>
      <c r="AW70" s="104"/>
      <c r="AX70" s="104"/>
      <c r="AY70" s="104"/>
      <c r="AZ70" s="104"/>
      <c r="BA70" s="104"/>
      <c r="BB70" s="105"/>
      <c r="BC70" s="176" t="s">
        <v>0</v>
      </c>
      <c r="BD70" s="177"/>
      <c r="BE70" s="177"/>
      <c r="BF70" s="177"/>
      <c r="BG70" s="177"/>
      <c r="BH70" s="177"/>
      <c r="BI70" s="177"/>
      <c r="BJ70" s="177"/>
      <c r="BK70" s="177"/>
      <c r="BL70" s="177"/>
      <c r="BM70" s="177"/>
      <c r="BN70" s="177"/>
      <c r="BO70" s="177"/>
      <c r="BP70" s="177"/>
      <c r="BQ70" s="178"/>
      <c r="BR70" s="49"/>
      <c r="BS70" s="49"/>
      <c r="BT70" s="49"/>
      <c r="BU70" s="49"/>
      <c r="BV70" s="49"/>
      <c r="BW70" s="49"/>
      <c r="BX70" s="49"/>
      <c r="BY70" s="49"/>
      <c r="BZ70" s="7"/>
    </row>
    <row r="71" spans="1:79" ht="32.25" customHeight="1" x14ac:dyDescent="0.3">
      <c r="A71" s="109"/>
      <c r="B71" s="111"/>
      <c r="C71" s="109"/>
      <c r="D71" s="110"/>
      <c r="E71" s="110"/>
      <c r="F71" s="110"/>
      <c r="G71" s="110"/>
      <c r="H71" s="110"/>
      <c r="I71" s="111"/>
      <c r="J71" s="109"/>
      <c r="K71" s="110"/>
      <c r="L71" s="110"/>
      <c r="M71" s="110"/>
      <c r="N71" s="111"/>
      <c r="O71" s="109"/>
      <c r="P71" s="110"/>
      <c r="Q71" s="110"/>
      <c r="R71" s="110"/>
      <c r="S71" s="110"/>
      <c r="T71" s="110"/>
      <c r="U71" s="110"/>
      <c r="V71" s="110"/>
      <c r="W71" s="110"/>
      <c r="X71" s="111"/>
      <c r="Y71" s="103" t="s">
        <v>2</v>
      </c>
      <c r="Z71" s="104"/>
      <c r="AA71" s="104"/>
      <c r="AB71" s="104"/>
      <c r="AC71" s="105"/>
      <c r="AD71" s="103" t="s">
        <v>1</v>
      </c>
      <c r="AE71" s="104"/>
      <c r="AF71" s="104"/>
      <c r="AG71" s="104"/>
      <c r="AH71" s="105"/>
      <c r="AI71" s="103" t="s">
        <v>26</v>
      </c>
      <c r="AJ71" s="104"/>
      <c r="AK71" s="104"/>
      <c r="AL71" s="104"/>
      <c r="AM71" s="105"/>
      <c r="AN71" s="103" t="s">
        <v>2</v>
      </c>
      <c r="AO71" s="104"/>
      <c r="AP71" s="104"/>
      <c r="AQ71" s="104"/>
      <c r="AR71" s="105"/>
      <c r="AS71" s="103" t="s">
        <v>1</v>
      </c>
      <c r="AT71" s="104"/>
      <c r="AU71" s="104"/>
      <c r="AV71" s="104"/>
      <c r="AW71" s="105"/>
      <c r="AX71" s="103" t="s">
        <v>26</v>
      </c>
      <c r="AY71" s="104"/>
      <c r="AZ71" s="104"/>
      <c r="BA71" s="104"/>
      <c r="BB71" s="105"/>
      <c r="BC71" s="103" t="s">
        <v>2</v>
      </c>
      <c r="BD71" s="104"/>
      <c r="BE71" s="104"/>
      <c r="BF71" s="104"/>
      <c r="BG71" s="105"/>
      <c r="BH71" s="103" t="s">
        <v>1</v>
      </c>
      <c r="BI71" s="104"/>
      <c r="BJ71" s="104"/>
      <c r="BK71" s="104"/>
      <c r="BL71" s="105"/>
      <c r="BM71" s="103" t="s">
        <v>26</v>
      </c>
      <c r="BN71" s="104"/>
      <c r="BO71" s="104"/>
      <c r="BP71" s="104"/>
      <c r="BQ71" s="105"/>
      <c r="BR71" s="47"/>
      <c r="BS71" s="47"/>
      <c r="BT71" s="47"/>
      <c r="BU71" s="47"/>
      <c r="BV71" s="47"/>
      <c r="BW71" s="47"/>
      <c r="BX71" s="47"/>
      <c r="BY71" s="47"/>
      <c r="BZ71" s="7"/>
    </row>
    <row r="72" spans="1:79" ht="16" customHeight="1" x14ac:dyDescent="0.3">
      <c r="A72" s="103">
        <v>1</v>
      </c>
      <c r="B72" s="105"/>
      <c r="C72" s="103">
        <v>2</v>
      </c>
      <c r="D72" s="104"/>
      <c r="E72" s="104"/>
      <c r="F72" s="104"/>
      <c r="G72" s="104"/>
      <c r="H72" s="104"/>
      <c r="I72" s="105"/>
      <c r="J72" s="103">
        <v>3</v>
      </c>
      <c r="K72" s="104"/>
      <c r="L72" s="104"/>
      <c r="M72" s="104"/>
      <c r="N72" s="105"/>
      <c r="O72" s="103">
        <v>4</v>
      </c>
      <c r="P72" s="104"/>
      <c r="Q72" s="104"/>
      <c r="R72" s="104"/>
      <c r="S72" s="104"/>
      <c r="T72" s="104"/>
      <c r="U72" s="104"/>
      <c r="V72" s="104"/>
      <c r="W72" s="104"/>
      <c r="X72" s="105"/>
      <c r="Y72" s="103">
        <v>5</v>
      </c>
      <c r="Z72" s="104"/>
      <c r="AA72" s="104"/>
      <c r="AB72" s="104"/>
      <c r="AC72" s="105"/>
      <c r="AD72" s="103">
        <v>6</v>
      </c>
      <c r="AE72" s="104"/>
      <c r="AF72" s="104"/>
      <c r="AG72" s="104"/>
      <c r="AH72" s="105"/>
      <c r="AI72" s="103">
        <v>7</v>
      </c>
      <c r="AJ72" s="104"/>
      <c r="AK72" s="104"/>
      <c r="AL72" s="104"/>
      <c r="AM72" s="105"/>
      <c r="AN72" s="103">
        <v>8</v>
      </c>
      <c r="AO72" s="104"/>
      <c r="AP72" s="104"/>
      <c r="AQ72" s="104"/>
      <c r="AR72" s="105"/>
      <c r="AS72" s="103">
        <v>9</v>
      </c>
      <c r="AT72" s="104"/>
      <c r="AU72" s="104"/>
      <c r="AV72" s="104"/>
      <c r="AW72" s="105"/>
      <c r="AX72" s="103">
        <v>10</v>
      </c>
      <c r="AY72" s="104"/>
      <c r="AZ72" s="104"/>
      <c r="BA72" s="104"/>
      <c r="BB72" s="105"/>
      <c r="BC72" s="103">
        <v>11</v>
      </c>
      <c r="BD72" s="104"/>
      <c r="BE72" s="104"/>
      <c r="BF72" s="104"/>
      <c r="BG72" s="105"/>
      <c r="BH72" s="103">
        <v>12</v>
      </c>
      <c r="BI72" s="104"/>
      <c r="BJ72" s="104"/>
      <c r="BK72" s="104"/>
      <c r="BL72" s="105"/>
      <c r="BM72" s="103">
        <v>13</v>
      </c>
      <c r="BN72" s="104"/>
      <c r="BO72" s="104"/>
      <c r="BP72" s="104"/>
      <c r="BQ72" s="105"/>
      <c r="BR72" s="47"/>
      <c r="BS72" s="47"/>
      <c r="BT72" s="47"/>
      <c r="BU72" s="47"/>
      <c r="BV72" s="47"/>
      <c r="BW72" s="47"/>
      <c r="BX72" s="47"/>
      <c r="BY72" s="47"/>
      <c r="BZ72" s="7"/>
    </row>
    <row r="73" spans="1:79" ht="12.75" hidden="1" customHeight="1" x14ac:dyDescent="0.3">
      <c r="A73" s="103" t="s">
        <v>36</v>
      </c>
      <c r="B73" s="105"/>
      <c r="C73" s="120" t="s">
        <v>14</v>
      </c>
      <c r="D73" s="121"/>
      <c r="E73" s="121"/>
      <c r="F73" s="121"/>
      <c r="G73" s="121"/>
      <c r="H73" s="121"/>
      <c r="I73" s="122"/>
      <c r="J73" s="103" t="s">
        <v>15</v>
      </c>
      <c r="K73" s="104"/>
      <c r="L73" s="104"/>
      <c r="M73" s="104"/>
      <c r="N73" s="105"/>
      <c r="O73" s="120" t="s">
        <v>37</v>
      </c>
      <c r="P73" s="121"/>
      <c r="Q73" s="121"/>
      <c r="R73" s="121"/>
      <c r="S73" s="121"/>
      <c r="T73" s="121"/>
      <c r="U73" s="121"/>
      <c r="V73" s="121"/>
      <c r="W73" s="121"/>
      <c r="X73" s="122"/>
      <c r="Y73" s="140" t="s">
        <v>10</v>
      </c>
      <c r="Z73" s="141"/>
      <c r="AA73" s="141"/>
      <c r="AB73" s="141"/>
      <c r="AC73" s="142"/>
      <c r="AD73" s="140" t="s">
        <v>29</v>
      </c>
      <c r="AE73" s="141"/>
      <c r="AF73" s="141"/>
      <c r="AG73" s="141"/>
      <c r="AH73" s="142"/>
      <c r="AI73" s="140" t="s">
        <v>77</v>
      </c>
      <c r="AJ73" s="141"/>
      <c r="AK73" s="141"/>
      <c r="AL73" s="141"/>
      <c r="AM73" s="142"/>
      <c r="AN73" s="140" t="s">
        <v>30</v>
      </c>
      <c r="AO73" s="141"/>
      <c r="AP73" s="141"/>
      <c r="AQ73" s="141"/>
      <c r="AR73" s="142"/>
      <c r="AS73" s="140" t="s">
        <v>11</v>
      </c>
      <c r="AT73" s="141"/>
      <c r="AU73" s="141"/>
      <c r="AV73" s="141"/>
      <c r="AW73" s="142"/>
      <c r="AX73" s="140" t="s">
        <v>78</v>
      </c>
      <c r="AY73" s="141"/>
      <c r="AZ73" s="141"/>
      <c r="BA73" s="141"/>
      <c r="BB73" s="142"/>
      <c r="BC73" s="140" t="s">
        <v>32</v>
      </c>
      <c r="BD73" s="141"/>
      <c r="BE73" s="141"/>
      <c r="BF73" s="141"/>
      <c r="BG73" s="142"/>
      <c r="BH73" s="140" t="s">
        <v>32</v>
      </c>
      <c r="BI73" s="141"/>
      <c r="BJ73" s="141"/>
      <c r="BK73" s="141"/>
      <c r="BL73" s="142"/>
      <c r="BM73" s="179" t="s">
        <v>16</v>
      </c>
      <c r="BN73" s="180"/>
      <c r="BO73" s="180"/>
      <c r="BP73" s="180"/>
      <c r="BQ73" s="181"/>
      <c r="BR73" s="10"/>
      <c r="BS73" s="10"/>
      <c r="BT73" s="7"/>
      <c r="BU73" s="7"/>
      <c r="BV73" s="7"/>
      <c r="BW73" s="7"/>
      <c r="BX73" s="7"/>
      <c r="BY73" s="7"/>
      <c r="BZ73" s="7"/>
      <c r="CA73" s="1" t="s">
        <v>23</v>
      </c>
    </row>
    <row r="74" spans="1:79" s="37" customFormat="1" ht="15" customHeight="1" x14ac:dyDescent="0.3">
      <c r="A74" s="182">
        <v>0</v>
      </c>
      <c r="B74" s="183"/>
      <c r="C74" s="184" t="s">
        <v>83</v>
      </c>
      <c r="D74" s="185"/>
      <c r="E74" s="185"/>
      <c r="F74" s="185"/>
      <c r="G74" s="185"/>
      <c r="H74" s="185"/>
      <c r="I74" s="186"/>
      <c r="J74" s="184" t="s">
        <v>84</v>
      </c>
      <c r="K74" s="185"/>
      <c r="L74" s="185"/>
      <c r="M74" s="185"/>
      <c r="N74" s="186"/>
      <c r="O74" s="184" t="s">
        <v>84</v>
      </c>
      <c r="P74" s="185"/>
      <c r="Q74" s="185"/>
      <c r="R74" s="185"/>
      <c r="S74" s="185"/>
      <c r="T74" s="185"/>
      <c r="U74" s="185"/>
      <c r="V74" s="185"/>
      <c r="W74" s="185"/>
      <c r="X74" s="186"/>
      <c r="Y74" s="187"/>
      <c r="Z74" s="188"/>
      <c r="AA74" s="188"/>
      <c r="AB74" s="188"/>
      <c r="AC74" s="189"/>
      <c r="AD74" s="187"/>
      <c r="AE74" s="188"/>
      <c r="AF74" s="188"/>
      <c r="AG74" s="188"/>
      <c r="AH74" s="189"/>
      <c r="AI74" s="187"/>
      <c r="AJ74" s="188"/>
      <c r="AK74" s="188"/>
      <c r="AL74" s="188"/>
      <c r="AM74" s="189"/>
      <c r="AN74" s="187"/>
      <c r="AO74" s="188"/>
      <c r="AP74" s="188"/>
      <c r="AQ74" s="188"/>
      <c r="AR74" s="189"/>
      <c r="AS74" s="187"/>
      <c r="AT74" s="188"/>
      <c r="AU74" s="188"/>
      <c r="AV74" s="188"/>
      <c r="AW74" s="189"/>
      <c r="AX74" s="187"/>
      <c r="AY74" s="188"/>
      <c r="AZ74" s="188"/>
      <c r="BA74" s="188"/>
      <c r="BB74" s="189"/>
      <c r="BC74" s="187"/>
      <c r="BD74" s="188"/>
      <c r="BE74" s="188"/>
      <c r="BF74" s="188"/>
      <c r="BG74" s="189"/>
      <c r="BH74" s="187"/>
      <c r="BI74" s="188"/>
      <c r="BJ74" s="188"/>
      <c r="BK74" s="188"/>
      <c r="BL74" s="189"/>
      <c r="BM74" s="187"/>
      <c r="BN74" s="188"/>
      <c r="BO74" s="188"/>
      <c r="BP74" s="188"/>
      <c r="BQ74" s="189"/>
      <c r="BR74" s="39"/>
      <c r="BS74" s="39"/>
      <c r="BT74" s="39"/>
      <c r="BU74" s="39"/>
      <c r="BV74" s="39"/>
      <c r="BW74" s="39"/>
      <c r="BX74" s="39"/>
      <c r="BY74" s="39"/>
      <c r="BZ74" s="40"/>
      <c r="CA74" s="37" t="s">
        <v>24</v>
      </c>
    </row>
    <row r="75" spans="1:79" ht="15" customHeight="1" x14ac:dyDescent="0.3">
      <c r="A75" s="89">
        <v>1</v>
      </c>
      <c r="B75" s="90"/>
      <c r="C75" s="91" t="s">
        <v>109</v>
      </c>
      <c r="D75" s="92"/>
      <c r="E75" s="92"/>
      <c r="F75" s="92"/>
      <c r="G75" s="92"/>
      <c r="H75" s="92"/>
      <c r="I75" s="93"/>
      <c r="J75" s="94" t="s">
        <v>85</v>
      </c>
      <c r="K75" s="95"/>
      <c r="L75" s="95"/>
      <c r="M75" s="95"/>
      <c r="N75" s="96"/>
      <c r="O75" s="94" t="s">
        <v>110</v>
      </c>
      <c r="P75" s="95"/>
      <c r="Q75" s="95"/>
      <c r="R75" s="95"/>
      <c r="S75" s="95"/>
      <c r="T75" s="95"/>
      <c r="U75" s="95"/>
      <c r="V75" s="95"/>
      <c r="W75" s="95"/>
      <c r="X75" s="96"/>
      <c r="Y75" s="97">
        <v>1</v>
      </c>
      <c r="Z75" s="98"/>
      <c r="AA75" s="98"/>
      <c r="AB75" s="98"/>
      <c r="AC75" s="99"/>
      <c r="AD75" s="97">
        <v>1</v>
      </c>
      <c r="AE75" s="98"/>
      <c r="AF75" s="98"/>
      <c r="AG75" s="98"/>
      <c r="AH75" s="99"/>
      <c r="AI75" s="97">
        <v>1</v>
      </c>
      <c r="AJ75" s="98"/>
      <c r="AK75" s="98"/>
      <c r="AL75" s="98"/>
      <c r="AM75" s="99"/>
      <c r="AN75" s="97">
        <v>1</v>
      </c>
      <c r="AO75" s="98"/>
      <c r="AP75" s="98"/>
      <c r="AQ75" s="98"/>
      <c r="AR75" s="99"/>
      <c r="AS75" s="97">
        <v>1</v>
      </c>
      <c r="AT75" s="98"/>
      <c r="AU75" s="98"/>
      <c r="AV75" s="98"/>
      <c r="AW75" s="99"/>
      <c r="AX75" s="97">
        <v>1</v>
      </c>
      <c r="AY75" s="98"/>
      <c r="AZ75" s="98"/>
      <c r="BA75" s="98"/>
      <c r="BB75" s="99"/>
      <c r="BC75" s="97">
        <f t="shared" ref="BC75:BC82" si="4">AN75-Y75</f>
        <v>0</v>
      </c>
      <c r="BD75" s="98"/>
      <c r="BE75" s="98"/>
      <c r="BF75" s="98"/>
      <c r="BG75" s="99"/>
      <c r="BH75" s="97">
        <f t="shared" ref="BH75:BH82" si="5">AS75-AD75</f>
        <v>0</v>
      </c>
      <c r="BI75" s="98"/>
      <c r="BJ75" s="98"/>
      <c r="BK75" s="98"/>
      <c r="BL75" s="99"/>
      <c r="BM75" s="97">
        <f>AX75-AI75</f>
        <v>0</v>
      </c>
      <c r="BN75" s="98"/>
      <c r="BO75" s="98"/>
      <c r="BP75" s="98"/>
      <c r="BQ75" s="99"/>
      <c r="BR75" s="9"/>
      <c r="BS75" s="9"/>
      <c r="BT75" s="9"/>
      <c r="BU75" s="9"/>
      <c r="BV75" s="9"/>
      <c r="BW75" s="9"/>
      <c r="BX75" s="9"/>
      <c r="BY75" s="9"/>
      <c r="BZ75" s="7"/>
    </row>
    <row r="76" spans="1:79" ht="29.5" customHeight="1" x14ac:dyDescent="0.3">
      <c r="A76" s="89">
        <v>2</v>
      </c>
      <c r="B76" s="90"/>
      <c r="C76" s="91" t="s">
        <v>111</v>
      </c>
      <c r="D76" s="92"/>
      <c r="E76" s="92"/>
      <c r="F76" s="92"/>
      <c r="G76" s="92"/>
      <c r="H76" s="92"/>
      <c r="I76" s="93"/>
      <c r="J76" s="94" t="s">
        <v>85</v>
      </c>
      <c r="K76" s="95"/>
      <c r="L76" s="95"/>
      <c r="M76" s="95"/>
      <c r="N76" s="96"/>
      <c r="O76" s="94" t="s">
        <v>87</v>
      </c>
      <c r="P76" s="95"/>
      <c r="Q76" s="95"/>
      <c r="R76" s="95"/>
      <c r="S76" s="95"/>
      <c r="T76" s="95"/>
      <c r="U76" s="95"/>
      <c r="V76" s="95"/>
      <c r="W76" s="95"/>
      <c r="X76" s="96"/>
      <c r="Y76" s="198">
        <v>24.5</v>
      </c>
      <c r="Z76" s="199"/>
      <c r="AA76" s="199"/>
      <c r="AB76" s="199"/>
      <c r="AC76" s="200"/>
      <c r="AD76" s="198">
        <v>0</v>
      </c>
      <c r="AE76" s="199"/>
      <c r="AF76" s="199"/>
      <c r="AG76" s="199"/>
      <c r="AH76" s="200"/>
      <c r="AI76" s="198">
        <v>24.5</v>
      </c>
      <c r="AJ76" s="199"/>
      <c r="AK76" s="199"/>
      <c r="AL76" s="199"/>
      <c r="AM76" s="200"/>
      <c r="AN76" s="170">
        <v>20.25</v>
      </c>
      <c r="AO76" s="171"/>
      <c r="AP76" s="171"/>
      <c r="AQ76" s="171"/>
      <c r="AR76" s="172"/>
      <c r="AS76" s="97">
        <v>0</v>
      </c>
      <c r="AT76" s="98"/>
      <c r="AU76" s="98"/>
      <c r="AV76" s="98"/>
      <c r="AW76" s="99"/>
      <c r="AX76" s="170">
        <f t="shared" ref="AX76:AX86" si="6">AN76+AS76</f>
        <v>20.25</v>
      </c>
      <c r="AY76" s="171"/>
      <c r="AZ76" s="171"/>
      <c r="BA76" s="171"/>
      <c r="BB76" s="172"/>
      <c r="BC76" s="170">
        <f t="shared" si="4"/>
        <v>-4.25</v>
      </c>
      <c r="BD76" s="171"/>
      <c r="BE76" s="171"/>
      <c r="BF76" s="171"/>
      <c r="BG76" s="172"/>
      <c r="BH76" s="97">
        <f t="shared" si="5"/>
        <v>0</v>
      </c>
      <c r="BI76" s="98"/>
      <c r="BJ76" s="98"/>
      <c r="BK76" s="98"/>
      <c r="BL76" s="99"/>
      <c r="BM76" s="170">
        <f t="shared" ref="BM76:BM103" si="7">AX76-AI76</f>
        <v>-4.25</v>
      </c>
      <c r="BN76" s="171"/>
      <c r="BO76" s="171"/>
      <c r="BP76" s="171"/>
      <c r="BQ76" s="172"/>
      <c r="BR76" s="9"/>
      <c r="BS76" s="9"/>
      <c r="BT76" s="9"/>
      <c r="BU76" s="9"/>
      <c r="BV76" s="9"/>
      <c r="BW76" s="9"/>
      <c r="BX76" s="9"/>
      <c r="BY76" s="9"/>
      <c r="BZ76" s="7"/>
    </row>
    <row r="77" spans="1:79" ht="15.5" customHeight="1" x14ac:dyDescent="0.3">
      <c r="A77" s="89">
        <v>3</v>
      </c>
      <c r="B77" s="90"/>
      <c r="C77" s="91" t="s">
        <v>112</v>
      </c>
      <c r="D77" s="92"/>
      <c r="E77" s="92"/>
      <c r="F77" s="92"/>
      <c r="G77" s="92"/>
      <c r="H77" s="92"/>
      <c r="I77" s="93"/>
      <c r="J77" s="94" t="s">
        <v>85</v>
      </c>
      <c r="K77" s="95"/>
      <c r="L77" s="95"/>
      <c r="M77" s="95"/>
      <c r="N77" s="96"/>
      <c r="O77" s="94" t="s">
        <v>87</v>
      </c>
      <c r="P77" s="95"/>
      <c r="Q77" s="95"/>
      <c r="R77" s="95"/>
      <c r="S77" s="95"/>
      <c r="T77" s="95"/>
      <c r="U77" s="95"/>
      <c r="V77" s="95"/>
      <c r="W77" s="95"/>
      <c r="X77" s="96"/>
      <c r="Y77" s="97">
        <v>2</v>
      </c>
      <c r="Z77" s="98"/>
      <c r="AA77" s="98"/>
      <c r="AB77" s="98"/>
      <c r="AC77" s="99"/>
      <c r="AD77" s="97">
        <v>0</v>
      </c>
      <c r="AE77" s="98"/>
      <c r="AF77" s="98"/>
      <c r="AG77" s="98"/>
      <c r="AH77" s="99"/>
      <c r="AI77" s="97">
        <v>2</v>
      </c>
      <c r="AJ77" s="98"/>
      <c r="AK77" s="98"/>
      <c r="AL77" s="98"/>
      <c r="AM77" s="99"/>
      <c r="AN77" s="97">
        <v>3</v>
      </c>
      <c r="AO77" s="98"/>
      <c r="AP77" s="98"/>
      <c r="AQ77" s="98"/>
      <c r="AR77" s="99"/>
      <c r="AS77" s="97">
        <v>0</v>
      </c>
      <c r="AT77" s="98"/>
      <c r="AU77" s="98"/>
      <c r="AV77" s="98"/>
      <c r="AW77" s="99"/>
      <c r="AX77" s="97">
        <f t="shared" si="6"/>
        <v>3</v>
      </c>
      <c r="AY77" s="98"/>
      <c r="AZ77" s="98"/>
      <c r="BA77" s="98"/>
      <c r="BB77" s="99"/>
      <c r="BC77" s="97">
        <f t="shared" si="4"/>
        <v>1</v>
      </c>
      <c r="BD77" s="98"/>
      <c r="BE77" s="98"/>
      <c r="BF77" s="98"/>
      <c r="BG77" s="99"/>
      <c r="BH77" s="97">
        <f t="shared" si="5"/>
        <v>0</v>
      </c>
      <c r="BI77" s="98"/>
      <c r="BJ77" s="98"/>
      <c r="BK77" s="98"/>
      <c r="BL77" s="99"/>
      <c r="BM77" s="97">
        <f t="shared" si="7"/>
        <v>1</v>
      </c>
      <c r="BN77" s="98"/>
      <c r="BO77" s="98"/>
      <c r="BP77" s="98"/>
      <c r="BQ77" s="99"/>
      <c r="BR77" s="9"/>
      <c r="BS77" s="9"/>
      <c r="BT77" s="9"/>
      <c r="BU77" s="9"/>
      <c r="BV77" s="9"/>
      <c r="BW77" s="9"/>
      <c r="BX77" s="9"/>
      <c r="BY77" s="9"/>
      <c r="BZ77" s="7"/>
    </row>
    <row r="78" spans="1:79" ht="15.5" customHeight="1" x14ac:dyDescent="0.3">
      <c r="A78" s="89">
        <v>4</v>
      </c>
      <c r="B78" s="90"/>
      <c r="C78" s="91" t="s">
        <v>113</v>
      </c>
      <c r="D78" s="92"/>
      <c r="E78" s="92"/>
      <c r="F78" s="92"/>
      <c r="G78" s="92"/>
      <c r="H78" s="92"/>
      <c r="I78" s="93"/>
      <c r="J78" s="94" t="s">
        <v>85</v>
      </c>
      <c r="K78" s="95"/>
      <c r="L78" s="95"/>
      <c r="M78" s="95"/>
      <c r="N78" s="96"/>
      <c r="O78" s="94" t="s">
        <v>87</v>
      </c>
      <c r="P78" s="95"/>
      <c r="Q78" s="95"/>
      <c r="R78" s="95"/>
      <c r="S78" s="95"/>
      <c r="T78" s="95"/>
      <c r="U78" s="95"/>
      <c r="V78" s="95"/>
      <c r="W78" s="95"/>
      <c r="X78" s="96"/>
      <c r="Y78" s="97">
        <v>16</v>
      </c>
      <c r="Z78" s="98"/>
      <c r="AA78" s="98"/>
      <c r="AB78" s="98"/>
      <c r="AC78" s="99"/>
      <c r="AD78" s="97">
        <v>0</v>
      </c>
      <c r="AE78" s="98"/>
      <c r="AF78" s="98"/>
      <c r="AG78" s="98"/>
      <c r="AH78" s="99"/>
      <c r="AI78" s="97">
        <v>16</v>
      </c>
      <c r="AJ78" s="98"/>
      <c r="AK78" s="98"/>
      <c r="AL78" s="98"/>
      <c r="AM78" s="99"/>
      <c r="AN78" s="97">
        <v>13</v>
      </c>
      <c r="AO78" s="98"/>
      <c r="AP78" s="98"/>
      <c r="AQ78" s="98"/>
      <c r="AR78" s="99"/>
      <c r="AS78" s="97">
        <v>0</v>
      </c>
      <c r="AT78" s="98"/>
      <c r="AU78" s="98"/>
      <c r="AV78" s="98"/>
      <c r="AW78" s="99"/>
      <c r="AX78" s="97">
        <f t="shared" si="6"/>
        <v>13</v>
      </c>
      <c r="AY78" s="98"/>
      <c r="AZ78" s="98"/>
      <c r="BA78" s="98"/>
      <c r="BB78" s="99"/>
      <c r="BC78" s="198">
        <f t="shared" si="4"/>
        <v>-3</v>
      </c>
      <c r="BD78" s="199"/>
      <c r="BE78" s="199"/>
      <c r="BF78" s="199"/>
      <c r="BG78" s="200"/>
      <c r="BH78" s="97">
        <f t="shared" si="5"/>
        <v>0</v>
      </c>
      <c r="BI78" s="98"/>
      <c r="BJ78" s="98"/>
      <c r="BK78" s="98"/>
      <c r="BL78" s="99"/>
      <c r="BM78" s="198">
        <f t="shared" si="7"/>
        <v>-3</v>
      </c>
      <c r="BN78" s="199"/>
      <c r="BO78" s="199"/>
      <c r="BP78" s="199"/>
      <c r="BQ78" s="200"/>
      <c r="BR78" s="9"/>
      <c r="BS78" s="9"/>
      <c r="BT78" s="9"/>
      <c r="BU78" s="9"/>
      <c r="BV78" s="9"/>
      <c r="BW78" s="9"/>
      <c r="BX78" s="9"/>
      <c r="BY78" s="9"/>
      <c r="BZ78" s="7"/>
    </row>
    <row r="79" spans="1:79" ht="15.5" customHeight="1" x14ac:dyDescent="0.3">
      <c r="A79" s="89">
        <v>5</v>
      </c>
      <c r="B79" s="90"/>
      <c r="C79" s="91" t="s">
        <v>114</v>
      </c>
      <c r="D79" s="92"/>
      <c r="E79" s="92"/>
      <c r="F79" s="92"/>
      <c r="G79" s="92"/>
      <c r="H79" s="92"/>
      <c r="I79" s="93"/>
      <c r="J79" s="94" t="s">
        <v>85</v>
      </c>
      <c r="K79" s="95"/>
      <c r="L79" s="95"/>
      <c r="M79" s="95"/>
      <c r="N79" s="96"/>
      <c r="O79" s="94" t="s">
        <v>87</v>
      </c>
      <c r="P79" s="95"/>
      <c r="Q79" s="95"/>
      <c r="R79" s="95"/>
      <c r="S79" s="95"/>
      <c r="T79" s="95"/>
      <c r="U79" s="95"/>
      <c r="V79" s="95"/>
      <c r="W79" s="95"/>
      <c r="X79" s="96"/>
      <c r="Y79" s="97">
        <v>3</v>
      </c>
      <c r="Z79" s="98"/>
      <c r="AA79" s="98"/>
      <c r="AB79" s="98"/>
      <c r="AC79" s="99"/>
      <c r="AD79" s="97">
        <v>0</v>
      </c>
      <c r="AE79" s="98"/>
      <c r="AF79" s="98"/>
      <c r="AG79" s="98"/>
      <c r="AH79" s="99"/>
      <c r="AI79" s="97">
        <v>3</v>
      </c>
      <c r="AJ79" s="98"/>
      <c r="AK79" s="98"/>
      <c r="AL79" s="98"/>
      <c r="AM79" s="99"/>
      <c r="AN79" s="198">
        <v>1.5</v>
      </c>
      <c r="AO79" s="199"/>
      <c r="AP79" s="199"/>
      <c r="AQ79" s="199"/>
      <c r="AR79" s="200"/>
      <c r="AS79" s="97">
        <v>0</v>
      </c>
      <c r="AT79" s="98"/>
      <c r="AU79" s="98"/>
      <c r="AV79" s="98"/>
      <c r="AW79" s="99"/>
      <c r="AX79" s="198">
        <f t="shared" si="6"/>
        <v>1.5</v>
      </c>
      <c r="AY79" s="199"/>
      <c r="AZ79" s="199"/>
      <c r="BA79" s="199"/>
      <c r="BB79" s="200"/>
      <c r="BC79" s="97">
        <f t="shared" si="4"/>
        <v>-1.5</v>
      </c>
      <c r="BD79" s="98"/>
      <c r="BE79" s="98"/>
      <c r="BF79" s="98"/>
      <c r="BG79" s="99"/>
      <c r="BH79" s="97">
        <f t="shared" si="5"/>
        <v>0</v>
      </c>
      <c r="BI79" s="98"/>
      <c r="BJ79" s="98"/>
      <c r="BK79" s="98"/>
      <c r="BL79" s="99"/>
      <c r="BM79" s="97">
        <f t="shared" si="7"/>
        <v>-1.5</v>
      </c>
      <c r="BN79" s="98"/>
      <c r="BO79" s="98"/>
      <c r="BP79" s="98"/>
      <c r="BQ79" s="99"/>
      <c r="BR79" s="9"/>
      <c r="BS79" s="9"/>
      <c r="BT79" s="9"/>
      <c r="BU79" s="9"/>
      <c r="BV79" s="9"/>
      <c r="BW79" s="9"/>
      <c r="BX79" s="9"/>
      <c r="BY79" s="9"/>
      <c r="BZ79" s="7"/>
    </row>
    <row r="80" spans="1:79" ht="26" customHeight="1" x14ac:dyDescent="0.3">
      <c r="A80" s="89">
        <v>6</v>
      </c>
      <c r="B80" s="90"/>
      <c r="C80" s="91" t="s">
        <v>115</v>
      </c>
      <c r="D80" s="92"/>
      <c r="E80" s="92"/>
      <c r="F80" s="92"/>
      <c r="G80" s="92"/>
      <c r="H80" s="92"/>
      <c r="I80" s="93"/>
      <c r="J80" s="94" t="s">
        <v>85</v>
      </c>
      <c r="K80" s="95"/>
      <c r="L80" s="95"/>
      <c r="M80" s="95"/>
      <c r="N80" s="96"/>
      <c r="O80" s="94" t="s">
        <v>87</v>
      </c>
      <c r="P80" s="95"/>
      <c r="Q80" s="95"/>
      <c r="R80" s="95"/>
      <c r="S80" s="95"/>
      <c r="T80" s="95"/>
      <c r="U80" s="95"/>
      <c r="V80" s="95"/>
      <c r="W80" s="95"/>
      <c r="X80" s="96"/>
      <c r="Y80" s="198">
        <v>3.5</v>
      </c>
      <c r="Z80" s="199"/>
      <c r="AA80" s="199"/>
      <c r="AB80" s="199"/>
      <c r="AC80" s="200"/>
      <c r="AD80" s="97">
        <v>0</v>
      </c>
      <c r="AE80" s="98"/>
      <c r="AF80" s="98"/>
      <c r="AG80" s="98"/>
      <c r="AH80" s="99"/>
      <c r="AI80" s="198">
        <v>3.5</v>
      </c>
      <c r="AJ80" s="199"/>
      <c r="AK80" s="199"/>
      <c r="AL80" s="199"/>
      <c r="AM80" s="200"/>
      <c r="AN80" s="170">
        <v>2.75</v>
      </c>
      <c r="AO80" s="171"/>
      <c r="AP80" s="171"/>
      <c r="AQ80" s="171"/>
      <c r="AR80" s="172"/>
      <c r="AS80" s="97">
        <v>0</v>
      </c>
      <c r="AT80" s="98"/>
      <c r="AU80" s="98"/>
      <c r="AV80" s="98"/>
      <c r="AW80" s="99"/>
      <c r="AX80" s="170">
        <f t="shared" si="6"/>
        <v>2.75</v>
      </c>
      <c r="AY80" s="171"/>
      <c r="AZ80" s="171"/>
      <c r="BA80" s="171"/>
      <c r="BB80" s="172"/>
      <c r="BC80" s="170">
        <f t="shared" si="4"/>
        <v>-0.75</v>
      </c>
      <c r="BD80" s="171"/>
      <c r="BE80" s="171"/>
      <c r="BF80" s="171"/>
      <c r="BG80" s="172"/>
      <c r="BH80" s="97">
        <f t="shared" si="5"/>
        <v>0</v>
      </c>
      <c r="BI80" s="98"/>
      <c r="BJ80" s="98"/>
      <c r="BK80" s="98"/>
      <c r="BL80" s="99"/>
      <c r="BM80" s="170">
        <f t="shared" si="7"/>
        <v>-0.75</v>
      </c>
      <c r="BN80" s="171"/>
      <c r="BO80" s="171"/>
      <c r="BP80" s="171"/>
      <c r="BQ80" s="172"/>
      <c r="BR80" s="9"/>
      <c r="BS80" s="9"/>
      <c r="BT80" s="9"/>
      <c r="BU80" s="9"/>
      <c r="BV80" s="9"/>
      <c r="BW80" s="9"/>
      <c r="BX80" s="9"/>
      <c r="BY80" s="9"/>
      <c r="BZ80" s="7"/>
    </row>
    <row r="81" spans="1:78" ht="26" customHeight="1" x14ac:dyDescent="0.3">
      <c r="A81" s="89">
        <v>7</v>
      </c>
      <c r="B81" s="90"/>
      <c r="C81" s="91" t="s">
        <v>116</v>
      </c>
      <c r="D81" s="92"/>
      <c r="E81" s="92"/>
      <c r="F81" s="92"/>
      <c r="G81" s="92"/>
      <c r="H81" s="92"/>
      <c r="I81" s="93"/>
      <c r="J81" s="94" t="s">
        <v>85</v>
      </c>
      <c r="K81" s="95"/>
      <c r="L81" s="95"/>
      <c r="M81" s="95"/>
      <c r="N81" s="96"/>
      <c r="O81" s="94" t="s">
        <v>87</v>
      </c>
      <c r="P81" s="95"/>
      <c r="Q81" s="95"/>
      <c r="R81" s="95"/>
      <c r="S81" s="95"/>
      <c r="T81" s="95"/>
      <c r="U81" s="95"/>
      <c r="V81" s="95"/>
      <c r="W81" s="95"/>
      <c r="X81" s="96"/>
      <c r="Y81" s="97">
        <v>0</v>
      </c>
      <c r="Z81" s="98"/>
      <c r="AA81" s="98"/>
      <c r="AB81" s="98"/>
      <c r="AC81" s="99"/>
      <c r="AD81" s="97">
        <v>14</v>
      </c>
      <c r="AE81" s="98"/>
      <c r="AF81" s="98"/>
      <c r="AG81" s="98"/>
      <c r="AH81" s="99"/>
      <c r="AI81" s="97">
        <v>14</v>
      </c>
      <c r="AJ81" s="98"/>
      <c r="AK81" s="98"/>
      <c r="AL81" s="98"/>
      <c r="AM81" s="99"/>
      <c r="AN81" s="97">
        <v>0</v>
      </c>
      <c r="AO81" s="98"/>
      <c r="AP81" s="98"/>
      <c r="AQ81" s="98"/>
      <c r="AR81" s="99"/>
      <c r="AS81" s="97">
        <v>13</v>
      </c>
      <c r="AT81" s="98"/>
      <c r="AU81" s="98"/>
      <c r="AV81" s="98"/>
      <c r="AW81" s="99"/>
      <c r="AX81" s="97">
        <f t="shared" si="6"/>
        <v>13</v>
      </c>
      <c r="AY81" s="98"/>
      <c r="AZ81" s="98"/>
      <c r="BA81" s="98"/>
      <c r="BB81" s="99"/>
      <c r="BC81" s="97">
        <f t="shared" si="4"/>
        <v>0</v>
      </c>
      <c r="BD81" s="98"/>
      <c r="BE81" s="98"/>
      <c r="BF81" s="98"/>
      <c r="BG81" s="99"/>
      <c r="BH81" s="97">
        <f t="shared" si="5"/>
        <v>-1</v>
      </c>
      <c r="BI81" s="98"/>
      <c r="BJ81" s="98"/>
      <c r="BK81" s="98"/>
      <c r="BL81" s="99"/>
      <c r="BM81" s="97">
        <f t="shared" si="7"/>
        <v>-1</v>
      </c>
      <c r="BN81" s="98"/>
      <c r="BO81" s="98"/>
      <c r="BP81" s="98"/>
      <c r="BQ81" s="99"/>
      <c r="BR81" s="9"/>
      <c r="BS81" s="9"/>
      <c r="BT81" s="9"/>
      <c r="BU81" s="9"/>
      <c r="BV81" s="9"/>
      <c r="BW81" s="9"/>
      <c r="BX81" s="9"/>
      <c r="BY81" s="9"/>
      <c r="BZ81" s="7"/>
    </row>
    <row r="82" spans="1:78" ht="39" customHeight="1" x14ac:dyDescent="0.3">
      <c r="A82" s="89">
        <v>8</v>
      </c>
      <c r="B82" s="90"/>
      <c r="C82" s="91" t="s">
        <v>310</v>
      </c>
      <c r="D82" s="92"/>
      <c r="E82" s="92"/>
      <c r="F82" s="92"/>
      <c r="G82" s="92"/>
      <c r="H82" s="92"/>
      <c r="I82" s="93"/>
      <c r="J82" s="94" t="s">
        <v>311</v>
      </c>
      <c r="K82" s="95"/>
      <c r="L82" s="95"/>
      <c r="M82" s="95"/>
      <c r="N82" s="96"/>
      <c r="O82" s="94" t="s">
        <v>88</v>
      </c>
      <c r="P82" s="95"/>
      <c r="Q82" s="95"/>
      <c r="R82" s="95"/>
      <c r="S82" s="95"/>
      <c r="T82" s="95"/>
      <c r="U82" s="95"/>
      <c r="V82" s="95"/>
      <c r="W82" s="95"/>
      <c r="X82" s="96"/>
      <c r="Y82" s="97">
        <v>5450023</v>
      </c>
      <c r="Z82" s="98"/>
      <c r="AA82" s="98"/>
      <c r="AB82" s="98"/>
      <c r="AC82" s="99"/>
      <c r="AD82" s="97">
        <v>2001253</v>
      </c>
      <c r="AE82" s="98"/>
      <c r="AF82" s="98"/>
      <c r="AG82" s="98"/>
      <c r="AH82" s="99"/>
      <c r="AI82" s="97">
        <f>Y82+AD82</f>
        <v>7451276</v>
      </c>
      <c r="AJ82" s="98"/>
      <c r="AK82" s="98"/>
      <c r="AL82" s="98"/>
      <c r="AM82" s="99"/>
      <c r="AN82" s="97">
        <v>5075638</v>
      </c>
      <c r="AO82" s="98"/>
      <c r="AP82" s="98"/>
      <c r="AQ82" s="98"/>
      <c r="AR82" s="99"/>
      <c r="AS82" s="97">
        <v>1997875</v>
      </c>
      <c r="AT82" s="98"/>
      <c r="AU82" s="98"/>
      <c r="AV82" s="98"/>
      <c r="AW82" s="99"/>
      <c r="AX82" s="97">
        <f t="shared" si="6"/>
        <v>7073513</v>
      </c>
      <c r="AY82" s="98"/>
      <c r="AZ82" s="98"/>
      <c r="BA82" s="98"/>
      <c r="BB82" s="99"/>
      <c r="BC82" s="97">
        <f t="shared" si="4"/>
        <v>-374385</v>
      </c>
      <c r="BD82" s="98"/>
      <c r="BE82" s="98"/>
      <c r="BF82" s="98"/>
      <c r="BG82" s="99"/>
      <c r="BH82" s="97">
        <f t="shared" si="5"/>
        <v>-3378</v>
      </c>
      <c r="BI82" s="98"/>
      <c r="BJ82" s="98"/>
      <c r="BK82" s="98"/>
      <c r="BL82" s="99"/>
      <c r="BM82" s="97">
        <f t="shared" si="7"/>
        <v>-377763</v>
      </c>
      <c r="BN82" s="98"/>
      <c r="BO82" s="98"/>
      <c r="BP82" s="98"/>
      <c r="BQ82" s="99"/>
      <c r="BR82" s="9"/>
      <c r="BS82" s="9"/>
      <c r="BT82" s="9"/>
      <c r="BU82" s="9"/>
      <c r="BV82" s="9"/>
      <c r="BW82" s="9"/>
      <c r="BX82" s="9"/>
      <c r="BY82" s="9"/>
      <c r="BZ82" s="7"/>
    </row>
    <row r="83" spans="1:78" ht="39" customHeight="1" x14ac:dyDescent="0.3">
      <c r="A83" s="89">
        <v>9</v>
      </c>
      <c r="B83" s="90"/>
      <c r="C83" s="91" t="s">
        <v>496</v>
      </c>
      <c r="D83" s="92"/>
      <c r="E83" s="92"/>
      <c r="F83" s="92"/>
      <c r="G83" s="92"/>
      <c r="H83" s="92"/>
      <c r="I83" s="93"/>
      <c r="J83" s="94" t="s">
        <v>311</v>
      </c>
      <c r="K83" s="95"/>
      <c r="L83" s="95"/>
      <c r="M83" s="95"/>
      <c r="N83" s="96"/>
      <c r="O83" s="94" t="s">
        <v>88</v>
      </c>
      <c r="P83" s="95"/>
      <c r="Q83" s="95"/>
      <c r="R83" s="95"/>
      <c r="S83" s="95"/>
      <c r="T83" s="95"/>
      <c r="U83" s="95"/>
      <c r="V83" s="95"/>
      <c r="W83" s="95"/>
      <c r="X83" s="96"/>
      <c r="Y83" s="97">
        <v>1300</v>
      </c>
      <c r="Z83" s="98"/>
      <c r="AA83" s="98"/>
      <c r="AB83" s="98"/>
      <c r="AC83" s="99"/>
      <c r="AD83" s="97">
        <v>24993.4</v>
      </c>
      <c r="AE83" s="98"/>
      <c r="AF83" s="98"/>
      <c r="AG83" s="98"/>
      <c r="AH83" s="99"/>
      <c r="AI83" s="170">
        <f>Y83+AD83</f>
        <v>26293.4</v>
      </c>
      <c r="AJ83" s="171"/>
      <c r="AK83" s="171"/>
      <c r="AL83" s="171"/>
      <c r="AM83" s="172"/>
      <c r="AN83" s="97">
        <v>1300</v>
      </c>
      <c r="AO83" s="98"/>
      <c r="AP83" s="98"/>
      <c r="AQ83" s="98"/>
      <c r="AR83" s="99"/>
      <c r="AS83" s="97">
        <v>24993.4</v>
      </c>
      <c r="AT83" s="98"/>
      <c r="AU83" s="98"/>
      <c r="AV83" s="98"/>
      <c r="AW83" s="99"/>
      <c r="AX83" s="97">
        <f t="shared" si="6"/>
        <v>26293.4</v>
      </c>
      <c r="AY83" s="98"/>
      <c r="AZ83" s="98"/>
      <c r="BA83" s="98"/>
      <c r="BB83" s="99"/>
      <c r="BC83" s="97">
        <f t="shared" ref="BC83" si="8">AN83-Y83</f>
        <v>0</v>
      </c>
      <c r="BD83" s="98"/>
      <c r="BE83" s="98"/>
      <c r="BF83" s="98"/>
      <c r="BG83" s="99"/>
      <c r="BH83" s="97">
        <f t="shared" ref="BH83" si="9">AS83-AD83</f>
        <v>0</v>
      </c>
      <c r="BI83" s="98"/>
      <c r="BJ83" s="98"/>
      <c r="BK83" s="98"/>
      <c r="BL83" s="99"/>
      <c r="BM83" s="97">
        <f t="shared" ref="BM83" si="10">AX83-AI83</f>
        <v>0</v>
      </c>
      <c r="BN83" s="98"/>
      <c r="BO83" s="98"/>
      <c r="BP83" s="98"/>
      <c r="BQ83" s="99"/>
      <c r="BR83" s="9"/>
      <c r="BS83" s="9"/>
      <c r="BT83" s="9"/>
      <c r="BU83" s="9"/>
      <c r="BV83" s="9"/>
      <c r="BW83" s="9"/>
      <c r="BX83" s="9"/>
      <c r="BY83" s="9"/>
      <c r="BZ83" s="7"/>
    </row>
    <row r="84" spans="1:78" ht="33" customHeight="1" x14ac:dyDescent="0.3">
      <c r="A84" s="89">
        <v>10</v>
      </c>
      <c r="B84" s="90"/>
      <c r="C84" s="91" t="s">
        <v>117</v>
      </c>
      <c r="D84" s="92"/>
      <c r="E84" s="92"/>
      <c r="F84" s="92"/>
      <c r="G84" s="92"/>
      <c r="H84" s="92"/>
      <c r="I84" s="93"/>
      <c r="J84" s="94" t="s">
        <v>311</v>
      </c>
      <c r="K84" s="95"/>
      <c r="L84" s="95"/>
      <c r="M84" s="95"/>
      <c r="N84" s="96"/>
      <c r="O84" s="94" t="s">
        <v>88</v>
      </c>
      <c r="P84" s="95"/>
      <c r="Q84" s="95"/>
      <c r="R84" s="95"/>
      <c r="S84" s="95"/>
      <c r="T84" s="95"/>
      <c r="U84" s="95"/>
      <c r="V84" s="95"/>
      <c r="W84" s="95"/>
      <c r="X84" s="96"/>
      <c r="Y84" s="97">
        <v>49500</v>
      </c>
      <c r="Z84" s="98"/>
      <c r="AA84" s="98"/>
      <c r="AB84" s="98"/>
      <c r="AC84" s="99"/>
      <c r="AD84" s="97">
        <v>0</v>
      </c>
      <c r="AE84" s="98"/>
      <c r="AF84" s="98"/>
      <c r="AG84" s="98"/>
      <c r="AH84" s="99"/>
      <c r="AI84" s="97">
        <f>Y84+AD84</f>
        <v>49500</v>
      </c>
      <c r="AJ84" s="98"/>
      <c r="AK84" s="98"/>
      <c r="AL84" s="98"/>
      <c r="AM84" s="99"/>
      <c r="AN84" s="97">
        <v>0</v>
      </c>
      <c r="AO84" s="98"/>
      <c r="AP84" s="98"/>
      <c r="AQ84" s="98"/>
      <c r="AR84" s="99"/>
      <c r="AS84" s="97">
        <v>0</v>
      </c>
      <c r="AT84" s="98"/>
      <c r="AU84" s="98"/>
      <c r="AV84" s="98"/>
      <c r="AW84" s="99"/>
      <c r="AX84" s="97">
        <f t="shared" si="6"/>
        <v>0</v>
      </c>
      <c r="AY84" s="98"/>
      <c r="AZ84" s="98"/>
      <c r="BA84" s="98"/>
      <c r="BB84" s="99"/>
      <c r="BC84" s="97">
        <f>AN84-Y84</f>
        <v>-49500</v>
      </c>
      <c r="BD84" s="98"/>
      <c r="BE84" s="98"/>
      <c r="BF84" s="98"/>
      <c r="BG84" s="99"/>
      <c r="BH84" s="97">
        <f>AS84-AD84</f>
        <v>0</v>
      </c>
      <c r="BI84" s="98"/>
      <c r="BJ84" s="98"/>
      <c r="BK84" s="98"/>
      <c r="BL84" s="99"/>
      <c r="BM84" s="97">
        <f t="shared" ref="BM84" si="11">AX84-AI84</f>
        <v>-49500</v>
      </c>
      <c r="BN84" s="98"/>
      <c r="BO84" s="98"/>
      <c r="BP84" s="98"/>
      <c r="BQ84" s="99"/>
      <c r="BR84" s="9"/>
      <c r="BS84" s="9"/>
      <c r="BT84" s="9"/>
      <c r="BU84" s="9"/>
      <c r="BV84" s="9"/>
      <c r="BW84" s="9"/>
      <c r="BX84" s="9"/>
      <c r="BY84" s="9"/>
      <c r="BZ84" s="7"/>
    </row>
    <row r="85" spans="1:78" ht="54.5" customHeight="1" x14ac:dyDescent="0.3">
      <c r="A85" s="89">
        <v>11</v>
      </c>
      <c r="B85" s="90"/>
      <c r="C85" s="91" t="s">
        <v>497</v>
      </c>
      <c r="D85" s="92"/>
      <c r="E85" s="92"/>
      <c r="F85" s="92"/>
      <c r="G85" s="92"/>
      <c r="H85" s="92"/>
      <c r="I85" s="93"/>
      <c r="J85" s="94" t="s">
        <v>311</v>
      </c>
      <c r="K85" s="95"/>
      <c r="L85" s="95"/>
      <c r="M85" s="95"/>
      <c r="N85" s="96"/>
      <c r="O85" s="94" t="s">
        <v>88</v>
      </c>
      <c r="P85" s="95"/>
      <c r="Q85" s="95"/>
      <c r="R85" s="95"/>
      <c r="S85" s="95"/>
      <c r="T85" s="95"/>
      <c r="U85" s="95"/>
      <c r="V85" s="95"/>
      <c r="W85" s="95"/>
      <c r="X85" s="96"/>
      <c r="Y85" s="97">
        <v>75845</v>
      </c>
      <c r="Z85" s="98"/>
      <c r="AA85" s="98"/>
      <c r="AB85" s="98"/>
      <c r="AC85" s="99"/>
      <c r="AD85" s="97">
        <v>74000</v>
      </c>
      <c r="AE85" s="98"/>
      <c r="AF85" s="98"/>
      <c r="AG85" s="98"/>
      <c r="AH85" s="99"/>
      <c r="AI85" s="97">
        <f>Y85+AD85</f>
        <v>149845</v>
      </c>
      <c r="AJ85" s="98"/>
      <c r="AK85" s="98"/>
      <c r="AL85" s="98"/>
      <c r="AM85" s="99"/>
      <c r="AN85" s="97">
        <v>74545</v>
      </c>
      <c r="AO85" s="98"/>
      <c r="AP85" s="98"/>
      <c r="AQ85" s="98"/>
      <c r="AR85" s="99"/>
      <c r="AS85" s="97">
        <v>74000</v>
      </c>
      <c r="AT85" s="98"/>
      <c r="AU85" s="98"/>
      <c r="AV85" s="98"/>
      <c r="AW85" s="99"/>
      <c r="AX85" s="97">
        <f t="shared" si="6"/>
        <v>148545</v>
      </c>
      <c r="AY85" s="98"/>
      <c r="AZ85" s="98"/>
      <c r="BA85" s="98"/>
      <c r="BB85" s="99"/>
      <c r="BC85" s="97">
        <f>AN85-Y85</f>
        <v>-1300</v>
      </c>
      <c r="BD85" s="98"/>
      <c r="BE85" s="98"/>
      <c r="BF85" s="98"/>
      <c r="BG85" s="99"/>
      <c r="BH85" s="97">
        <f>AS85-AD85</f>
        <v>0</v>
      </c>
      <c r="BI85" s="98"/>
      <c r="BJ85" s="98"/>
      <c r="BK85" s="98"/>
      <c r="BL85" s="99"/>
      <c r="BM85" s="97">
        <f t="shared" ref="BM85" si="12">AX85-AI85</f>
        <v>-1300</v>
      </c>
      <c r="BN85" s="98"/>
      <c r="BO85" s="98"/>
      <c r="BP85" s="98"/>
      <c r="BQ85" s="99"/>
      <c r="BR85" s="9"/>
      <c r="BS85" s="9"/>
      <c r="BT85" s="9"/>
      <c r="BU85" s="9"/>
      <c r="BV85" s="9"/>
      <c r="BW85" s="9"/>
      <c r="BX85" s="9"/>
      <c r="BY85" s="9"/>
      <c r="BZ85" s="7"/>
    </row>
    <row r="86" spans="1:78" ht="39" customHeight="1" x14ac:dyDescent="0.3">
      <c r="A86" s="89">
        <v>12</v>
      </c>
      <c r="B86" s="90"/>
      <c r="C86" s="91" t="s">
        <v>498</v>
      </c>
      <c r="D86" s="92"/>
      <c r="E86" s="92"/>
      <c r="F86" s="92"/>
      <c r="G86" s="92"/>
      <c r="H86" s="92"/>
      <c r="I86" s="93"/>
      <c r="J86" s="94" t="s">
        <v>355</v>
      </c>
      <c r="K86" s="95"/>
      <c r="L86" s="95"/>
      <c r="M86" s="95"/>
      <c r="N86" s="96"/>
      <c r="O86" s="94" t="s">
        <v>88</v>
      </c>
      <c r="P86" s="95"/>
      <c r="Q86" s="95"/>
      <c r="R86" s="95"/>
      <c r="S86" s="95"/>
      <c r="T86" s="95"/>
      <c r="U86" s="95"/>
      <c r="V86" s="95"/>
      <c r="W86" s="95"/>
      <c r="X86" s="96"/>
      <c r="Y86" s="97">
        <v>0</v>
      </c>
      <c r="Z86" s="98"/>
      <c r="AA86" s="98"/>
      <c r="AB86" s="98"/>
      <c r="AC86" s="99"/>
      <c r="AD86" s="97">
        <v>3</v>
      </c>
      <c r="AE86" s="98"/>
      <c r="AF86" s="98"/>
      <c r="AG86" s="98"/>
      <c r="AH86" s="99"/>
      <c r="AI86" s="97">
        <v>3</v>
      </c>
      <c r="AJ86" s="98"/>
      <c r="AK86" s="98"/>
      <c r="AL86" s="98"/>
      <c r="AM86" s="99"/>
      <c r="AN86" s="97">
        <v>0</v>
      </c>
      <c r="AO86" s="98"/>
      <c r="AP86" s="98"/>
      <c r="AQ86" s="98"/>
      <c r="AR86" s="99"/>
      <c r="AS86" s="97">
        <v>3</v>
      </c>
      <c r="AT86" s="98"/>
      <c r="AU86" s="98"/>
      <c r="AV86" s="98"/>
      <c r="AW86" s="99"/>
      <c r="AX86" s="97">
        <f t="shared" si="6"/>
        <v>3</v>
      </c>
      <c r="AY86" s="98"/>
      <c r="AZ86" s="98"/>
      <c r="BA86" s="98"/>
      <c r="BB86" s="99"/>
      <c r="BC86" s="97">
        <f>AN86-Y86</f>
        <v>0</v>
      </c>
      <c r="BD86" s="98"/>
      <c r="BE86" s="98"/>
      <c r="BF86" s="98"/>
      <c r="BG86" s="99"/>
      <c r="BH86" s="97">
        <f>AS86-AD86</f>
        <v>0</v>
      </c>
      <c r="BI86" s="98"/>
      <c r="BJ86" s="98"/>
      <c r="BK86" s="98"/>
      <c r="BL86" s="99"/>
      <c r="BM86" s="97">
        <v>0</v>
      </c>
      <c r="BN86" s="98"/>
      <c r="BO86" s="98"/>
      <c r="BP86" s="98"/>
      <c r="BQ86" s="99"/>
      <c r="BR86" s="9"/>
      <c r="BS86" s="9"/>
      <c r="BT86" s="9"/>
      <c r="BU86" s="9"/>
      <c r="BV86" s="9"/>
      <c r="BW86" s="9"/>
      <c r="BX86" s="9"/>
      <c r="BY86" s="9"/>
      <c r="BZ86" s="7"/>
    </row>
    <row r="87" spans="1:78" s="37" customFormat="1" ht="15" customHeight="1" x14ac:dyDescent="0.3">
      <c r="A87" s="190">
        <v>0</v>
      </c>
      <c r="B87" s="191"/>
      <c r="C87" s="192" t="s">
        <v>89</v>
      </c>
      <c r="D87" s="193"/>
      <c r="E87" s="193"/>
      <c r="F87" s="193"/>
      <c r="G87" s="193"/>
      <c r="H87" s="193"/>
      <c r="I87" s="194"/>
      <c r="J87" s="184" t="s">
        <v>84</v>
      </c>
      <c r="K87" s="185"/>
      <c r="L87" s="185"/>
      <c r="M87" s="185"/>
      <c r="N87" s="186"/>
      <c r="O87" s="184" t="s">
        <v>84</v>
      </c>
      <c r="P87" s="185"/>
      <c r="Q87" s="185"/>
      <c r="R87" s="185"/>
      <c r="S87" s="185"/>
      <c r="T87" s="185"/>
      <c r="U87" s="185"/>
      <c r="V87" s="185"/>
      <c r="W87" s="185"/>
      <c r="X87" s="186"/>
      <c r="Y87" s="195"/>
      <c r="Z87" s="196"/>
      <c r="AA87" s="196"/>
      <c r="AB87" s="196"/>
      <c r="AC87" s="197"/>
      <c r="AD87" s="195"/>
      <c r="AE87" s="196"/>
      <c r="AF87" s="196"/>
      <c r="AG87" s="196"/>
      <c r="AH87" s="197"/>
      <c r="AI87" s="195"/>
      <c r="AJ87" s="196"/>
      <c r="AK87" s="196"/>
      <c r="AL87" s="196"/>
      <c r="AM87" s="197"/>
      <c r="AN87" s="195"/>
      <c r="AO87" s="196"/>
      <c r="AP87" s="196"/>
      <c r="AQ87" s="196"/>
      <c r="AR87" s="197"/>
      <c r="AS87" s="195"/>
      <c r="AT87" s="196"/>
      <c r="AU87" s="196"/>
      <c r="AV87" s="196"/>
      <c r="AW87" s="197"/>
      <c r="AX87" s="195"/>
      <c r="AY87" s="196"/>
      <c r="AZ87" s="196"/>
      <c r="BA87" s="196"/>
      <c r="BB87" s="197"/>
      <c r="BC87" s="195"/>
      <c r="BD87" s="196"/>
      <c r="BE87" s="196"/>
      <c r="BF87" s="196"/>
      <c r="BG87" s="197"/>
      <c r="BH87" s="195"/>
      <c r="BI87" s="196"/>
      <c r="BJ87" s="196"/>
      <c r="BK87" s="196"/>
      <c r="BL87" s="197"/>
      <c r="BM87" s="97">
        <f t="shared" si="7"/>
        <v>0</v>
      </c>
      <c r="BN87" s="98"/>
      <c r="BO87" s="98"/>
      <c r="BP87" s="98"/>
      <c r="BQ87" s="99"/>
      <c r="BR87" s="39"/>
      <c r="BS87" s="39"/>
      <c r="BT87" s="39"/>
      <c r="BU87" s="39"/>
      <c r="BV87" s="39"/>
      <c r="BW87" s="39"/>
      <c r="BX87" s="39"/>
      <c r="BY87" s="39"/>
      <c r="BZ87" s="40"/>
    </row>
    <row r="88" spans="1:78" ht="26" customHeight="1" x14ac:dyDescent="0.3">
      <c r="A88" s="89">
        <v>13</v>
      </c>
      <c r="B88" s="90"/>
      <c r="C88" s="91" t="s">
        <v>118</v>
      </c>
      <c r="D88" s="92"/>
      <c r="E88" s="92"/>
      <c r="F88" s="92"/>
      <c r="G88" s="92"/>
      <c r="H88" s="92"/>
      <c r="I88" s="93"/>
      <c r="J88" s="94" t="s">
        <v>85</v>
      </c>
      <c r="K88" s="95"/>
      <c r="L88" s="95"/>
      <c r="M88" s="95"/>
      <c r="N88" s="96"/>
      <c r="O88" s="94" t="s">
        <v>110</v>
      </c>
      <c r="P88" s="95"/>
      <c r="Q88" s="95"/>
      <c r="R88" s="95"/>
      <c r="S88" s="95"/>
      <c r="T88" s="95"/>
      <c r="U88" s="95"/>
      <c r="V88" s="95"/>
      <c r="W88" s="95"/>
      <c r="X88" s="96"/>
      <c r="Y88" s="97">
        <v>420</v>
      </c>
      <c r="Z88" s="98"/>
      <c r="AA88" s="98"/>
      <c r="AB88" s="98"/>
      <c r="AC88" s="99"/>
      <c r="AD88" s="97">
        <v>530</v>
      </c>
      <c r="AE88" s="98"/>
      <c r="AF88" s="98"/>
      <c r="AG88" s="98"/>
      <c r="AH88" s="99"/>
      <c r="AI88" s="97">
        <v>950</v>
      </c>
      <c r="AJ88" s="98"/>
      <c r="AK88" s="98"/>
      <c r="AL88" s="98"/>
      <c r="AM88" s="99"/>
      <c r="AN88" s="97">
        <v>420</v>
      </c>
      <c r="AO88" s="98"/>
      <c r="AP88" s="98"/>
      <c r="AQ88" s="98"/>
      <c r="AR88" s="99"/>
      <c r="AS88" s="97">
        <v>583</v>
      </c>
      <c r="AT88" s="98"/>
      <c r="AU88" s="98"/>
      <c r="AV88" s="98"/>
      <c r="AW88" s="99"/>
      <c r="AX88" s="97">
        <f>AN88+AS88</f>
        <v>1003</v>
      </c>
      <c r="AY88" s="98"/>
      <c r="AZ88" s="98"/>
      <c r="BA88" s="98"/>
      <c r="BB88" s="99"/>
      <c r="BC88" s="97">
        <f>AN88-Y88</f>
        <v>0</v>
      </c>
      <c r="BD88" s="98"/>
      <c r="BE88" s="98"/>
      <c r="BF88" s="98"/>
      <c r="BG88" s="99"/>
      <c r="BH88" s="97">
        <f>AS88-AD88</f>
        <v>53</v>
      </c>
      <c r="BI88" s="98"/>
      <c r="BJ88" s="98"/>
      <c r="BK88" s="98"/>
      <c r="BL88" s="99"/>
      <c r="BM88" s="97">
        <f t="shared" si="7"/>
        <v>53</v>
      </c>
      <c r="BN88" s="98"/>
      <c r="BO88" s="98"/>
      <c r="BP88" s="98"/>
      <c r="BQ88" s="99"/>
      <c r="BR88" s="9"/>
      <c r="BS88" s="9"/>
      <c r="BT88" s="9"/>
      <c r="BU88" s="9"/>
      <c r="BV88" s="9"/>
      <c r="BW88" s="9"/>
      <c r="BX88" s="9"/>
      <c r="BY88" s="9"/>
      <c r="BZ88" s="7"/>
    </row>
    <row r="89" spans="1:78" ht="26" hidden="1" customHeight="1" x14ac:dyDescent="0.3">
      <c r="A89" s="89">
        <v>12</v>
      </c>
      <c r="B89" s="90"/>
      <c r="C89" s="91" t="s">
        <v>119</v>
      </c>
      <c r="D89" s="92"/>
      <c r="E89" s="92"/>
      <c r="F89" s="92"/>
      <c r="G89" s="92"/>
      <c r="H89" s="92"/>
      <c r="I89" s="93"/>
      <c r="J89" s="94" t="s">
        <v>85</v>
      </c>
      <c r="K89" s="95"/>
      <c r="L89" s="95"/>
      <c r="M89" s="95"/>
      <c r="N89" s="96"/>
      <c r="O89" s="94" t="s">
        <v>120</v>
      </c>
      <c r="P89" s="95"/>
      <c r="Q89" s="95"/>
      <c r="R89" s="95"/>
      <c r="S89" s="95"/>
      <c r="T89" s="95"/>
      <c r="U89" s="95"/>
      <c r="V89" s="95"/>
      <c r="W89" s="95"/>
      <c r="X89" s="96"/>
      <c r="Y89" s="97">
        <v>0</v>
      </c>
      <c r="Z89" s="98"/>
      <c r="AA89" s="98"/>
      <c r="AB89" s="98"/>
      <c r="AC89" s="99"/>
      <c r="AD89" s="97">
        <v>0</v>
      </c>
      <c r="AE89" s="98"/>
      <c r="AF89" s="98"/>
      <c r="AG89" s="98"/>
      <c r="AH89" s="99"/>
      <c r="AI89" s="97">
        <v>0</v>
      </c>
      <c r="AJ89" s="98"/>
      <c r="AK89" s="98"/>
      <c r="AL89" s="98"/>
      <c r="AM89" s="99"/>
      <c r="AN89" s="97"/>
      <c r="AO89" s="98"/>
      <c r="AP89" s="98"/>
      <c r="AQ89" s="98"/>
      <c r="AR89" s="99"/>
      <c r="AS89" s="97"/>
      <c r="AT89" s="98"/>
      <c r="AU89" s="98"/>
      <c r="AV89" s="98"/>
      <c r="AW89" s="99"/>
      <c r="AX89" s="97">
        <f t="shared" ref="AX89:AX90" si="13">AN89+AS89</f>
        <v>0</v>
      </c>
      <c r="AY89" s="98"/>
      <c r="AZ89" s="98"/>
      <c r="BA89" s="98"/>
      <c r="BB89" s="99"/>
      <c r="BC89" s="97">
        <f>AN89-Y89</f>
        <v>0</v>
      </c>
      <c r="BD89" s="98"/>
      <c r="BE89" s="98"/>
      <c r="BF89" s="98"/>
      <c r="BG89" s="99"/>
      <c r="BH89" s="97">
        <f>AS89-AD89</f>
        <v>0</v>
      </c>
      <c r="BI89" s="98"/>
      <c r="BJ89" s="98"/>
      <c r="BK89" s="98"/>
      <c r="BL89" s="99"/>
      <c r="BM89" s="97">
        <f t="shared" si="7"/>
        <v>0</v>
      </c>
      <c r="BN89" s="98"/>
      <c r="BO89" s="98"/>
      <c r="BP89" s="98"/>
      <c r="BQ89" s="99"/>
      <c r="BR89" s="9"/>
      <c r="BS89" s="9"/>
      <c r="BT89" s="9"/>
      <c r="BU89" s="9"/>
      <c r="BV89" s="9"/>
      <c r="BW89" s="9"/>
      <c r="BX89" s="9"/>
      <c r="BY89" s="9"/>
      <c r="BZ89" s="7"/>
    </row>
    <row r="90" spans="1:78" ht="20.5" customHeight="1" x14ac:dyDescent="0.3">
      <c r="A90" s="89">
        <v>14</v>
      </c>
      <c r="B90" s="90"/>
      <c r="C90" s="91" t="s">
        <v>121</v>
      </c>
      <c r="D90" s="92"/>
      <c r="E90" s="92"/>
      <c r="F90" s="92"/>
      <c r="G90" s="92"/>
      <c r="H90" s="92"/>
      <c r="I90" s="93"/>
      <c r="J90" s="94" t="s">
        <v>90</v>
      </c>
      <c r="K90" s="95"/>
      <c r="L90" s="95"/>
      <c r="M90" s="95"/>
      <c r="N90" s="96"/>
      <c r="O90" s="94" t="s">
        <v>110</v>
      </c>
      <c r="P90" s="95"/>
      <c r="Q90" s="95"/>
      <c r="R90" s="95"/>
      <c r="S90" s="95"/>
      <c r="T90" s="95"/>
      <c r="U90" s="95"/>
      <c r="V90" s="95"/>
      <c r="W90" s="95"/>
      <c r="X90" s="96"/>
      <c r="Y90" s="97">
        <v>11</v>
      </c>
      <c r="Z90" s="98"/>
      <c r="AA90" s="98"/>
      <c r="AB90" s="98"/>
      <c r="AC90" s="99"/>
      <c r="AD90" s="97">
        <v>12</v>
      </c>
      <c r="AE90" s="98"/>
      <c r="AF90" s="98"/>
      <c r="AG90" s="98"/>
      <c r="AH90" s="99"/>
      <c r="AI90" s="97">
        <v>23</v>
      </c>
      <c r="AJ90" s="98"/>
      <c r="AK90" s="98"/>
      <c r="AL90" s="98"/>
      <c r="AM90" s="99"/>
      <c r="AN90" s="97">
        <v>12</v>
      </c>
      <c r="AO90" s="98"/>
      <c r="AP90" s="98"/>
      <c r="AQ90" s="98"/>
      <c r="AR90" s="99"/>
      <c r="AS90" s="97">
        <v>13</v>
      </c>
      <c r="AT90" s="98"/>
      <c r="AU90" s="98"/>
      <c r="AV90" s="98"/>
      <c r="AW90" s="99"/>
      <c r="AX90" s="97">
        <f t="shared" si="13"/>
        <v>25</v>
      </c>
      <c r="AY90" s="98"/>
      <c r="AZ90" s="98"/>
      <c r="BA90" s="98"/>
      <c r="BB90" s="99"/>
      <c r="BC90" s="97">
        <f>AN90-Y90</f>
        <v>1</v>
      </c>
      <c r="BD90" s="98"/>
      <c r="BE90" s="98"/>
      <c r="BF90" s="98"/>
      <c r="BG90" s="99"/>
      <c r="BH90" s="97">
        <f>AS90-AD90</f>
        <v>1</v>
      </c>
      <c r="BI90" s="98"/>
      <c r="BJ90" s="98"/>
      <c r="BK90" s="98"/>
      <c r="BL90" s="99"/>
      <c r="BM90" s="97">
        <f>AX90-AI90</f>
        <v>2</v>
      </c>
      <c r="BN90" s="98"/>
      <c r="BO90" s="98"/>
      <c r="BP90" s="98"/>
      <c r="BQ90" s="99"/>
      <c r="BR90" s="9"/>
      <c r="BS90" s="9"/>
      <c r="BT90" s="9"/>
      <c r="BU90" s="9"/>
      <c r="BV90" s="9"/>
      <c r="BW90" s="9"/>
      <c r="BX90" s="9"/>
      <c r="BY90" s="9"/>
      <c r="BZ90" s="7"/>
    </row>
    <row r="91" spans="1:78" ht="20.5" customHeight="1" x14ac:dyDescent="0.3">
      <c r="A91" s="89">
        <v>15</v>
      </c>
      <c r="B91" s="90"/>
      <c r="C91" s="91" t="s">
        <v>122</v>
      </c>
      <c r="D91" s="92"/>
      <c r="E91" s="92"/>
      <c r="F91" s="92"/>
      <c r="G91" s="92"/>
      <c r="H91" s="92"/>
      <c r="I91" s="93"/>
      <c r="J91" s="94" t="s">
        <v>90</v>
      </c>
      <c r="K91" s="95"/>
      <c r="L91" s="95"/>
      <c r="M91" s="95"/>
      <c r="N91" s="96"/>
      <c r="O91" s="229" t="s">
        <v>123</v>
      </c>
      <c r="P91" s="230"/>
      <c r="Q91" s="230"/>
      <c r="R91" s="230"/>
      <c r="S91" s="230"/>
      <c r="T91" s="230"/>
      <c r="U91" s="230"/>
      <c r="V91" s="230"/>
      <c r="W91" s="230"/>
      <c r="X91" s="231"/>
      <c r="Y91" s="97">
        <v>65</v>
      </c>
      <c r="Z91" s="98"/>
      <c r="AA91" s="98"/>
      <c r="AB91" s="98"/>
      <c r="AC91" s="99"/>
      <c r="AD91" s="97">
        <v>0</v>
      </c>
      <c r="AE91" s="98"/>
      <c r="AF91" s="98"/>
      <c r="AG91" s="98"/>
      <c r="AH91" s="99"/>
      <c r="AI91" s="97">
        <v>65</v>
      </c>
      <c r="AJ91" s="98"/>
      <c r="AK91" s="98"/>
      <c r="AL91" s="98"/>
      <c r="AM91" s="99"/>
      <c r="AN91" s="97">
        <v>88</v>
      </c>
      <c r="AO91" s="98"/>
      <c r="AP91" s="98"/>
      <c r="AQ91" s="98"/>
      <c r="AR91" s="99"/>
      <c r="AS91" s="97">
        <v>0</v>
      </c>
      <c r="AT91" s="98"/>
      <c r="AU91" s="98"/>
      <c r="AV91" s="98"/>
      <c r="AW91" s="99"/>
      <c r="AX91" s="97">
        <f t="shared" ref="AX91" si="14">AN91+AS91</f>
        <v>88</v>
      </c>
      <c r="AY91" s="98"/>
      <c r="AZ91" s="98"/>
      <c r="BA91" s="98"/>
      <c r="BB91" s="99"/>
      <c r="BC91" s="97">
        <f>AN91-Y91</f>
        <v>23</v>
      </c>
      <c r="BD91" s="98"/>
      <c r="BE91" s="98"/>
      <c r="BF91" s="98"/>
      <c r="BG91" s="99"/>
      <c r="BH91" s="97">
        <f>AS91-AD91</f>
        <v>0</v>
      </c>
      <c r="BI91" s="98"/>
      <c r="BJ91" s="98"/>
      <c r="BK91" s="98"/>
      <c r="BL91" s="99"/>
      <c r="BM91" s="97">
        <f>AX91-AI91</f>
        <v>23</v>
      </c>
      <c r="BN91" s="98"/>
      <c r="BO91" s="98"/>
      <c r="BP91" s="98"/>
      <c r="BQ91" s="99"/>
      <c r="BR91" s="9"/>
      <c r="BS91" s="9"/>
      <c r="BT91" s="9"/>
      <c r="BU91" s="9"/>
      <c r="BV91" s="9"/>
      <c r="BW91" s="9"/>
      <c r="BX91" s="9"/>
      <c r="BY91" s="9"/>
      <c r="BZ91" s="7"/>
    </row>
    <row r="92" spans="1:78" ht="78" customHeight="1" x14ac:dyDescent="0.3">
      <c r="A92" s="89">
        <v>16</v>
      </c>
      <c r="B92" s="90"/>
      <c r="C92" s="91" t="s">
        <v>499</v>
      </c>
      <c r="D92" s="92"/>
      <c r="E92" s="92"/>
      <c r="F92" s="92"/>
      <c r="G92" s="92"/>
      <c r="H92" s="92"/>
      <c r="I92" s="93"/>
      <c r="J92" s="94" t="s">
        <v>85</v>
      </c>
      <c r="K92" s="95"/>
      <c r="L92" s="95"/>
      <c r="M92" s="95"/>
      <c r="N92" s="96"/>
      <c r="O92" s="94" t="s">
        <v>226</v>
      </c>
      <c r="P92" s="95"/>
      <c r="Q92" s="95"/>
      <c r="R92" s="95"/>
      <c r="S92" s="95"/>
      <c r="T92" s="95"/>
      <c r="U92" s="95"/>
      <c r="V92" s="95"/>
      <c r="W92" s="95"/>
      <c r="X92" s="96"/>
      <c r="Y92" s="97">
        <v>5</v>
      </c>
      <c r="Z92" s="98"/>
      <c r="AA92" s="98"/>
      <c r="AB92" s="98"/>
      <c r="AC92" s="99"/>
      <c r="AD92" s="97">
        <v>1</v>
      </c>
      <c r="AE92" s="98"/>
      <c r="AF92" s="98"/>
      <c r="AG92" s="98"/>
      <c r="AH92" s="99"/>
      <c r="AI92" s="97">
        <f>Y92+AD92</f>
        <v>6</v>
      </c>
      <c r="AJ92" s="98"/>
      <c r="AK92" s="98"/>
      <c r="AL92" s="98"/>
      <c r="AM92" s="99"/>
      <c r="AN92" s="97">
        <v>5</v>
      </c>
      <c r="AO92" s="98"/>
      <c r="AP92" s="98"/>
      <c r="AQ92" s="98"/>
      <c r="AR92" s="99"/>
      <c r="AS92" s="97">
        <v>1</v>
      </c>
      <c r="AT92" s="98"/>
      <c r="AU92" s="98"/>
      <c r="AV92" s="98"/>
      <c r="AW92" s="99"/>
      <c r="AX92" s="97">
        <f t="shared" ref="AX92" si="15">AN92+AS92</f>
        <v>6</v>
      </c>
      <c r="AY92" s="98"/>
      <c r="AZ92" s="98"/>
      <c r="BA92" s="98"/>
      <c r="BB92" s="99"/>
      <c r="BC92" s="97">
        <f>AN92-Y92</f>
        <v>0</v>
      </c>
      <c r="BD92" s="98"/>
      <c r="BE92" s="98"/>
      <c r="BF92" s="98"/>
      <c r="BG92" s="99"/>
      <c r="BH92" s="97">
        <f>AS92-AD92</f>
        <v>0</v>
      </c>
      <c r="BI92" s="98"/>
      <c r="BJ92" s="98"/>
      <c r="BK92" s="98"/>
      <c r="BL92" s="99"/>
      <c r="BM92" s="97">
        <v>0</v>
      </c>
      <c r="BN92" s="98"/>
      <c r="BO92" s="98"/>
      <c r="BP92" s="98"/>
      <c r="BQ92" s="99"/>
      <c r="BR92" s="9"/>
      <c r="BS92" s="9"/>
      <c r="BT92" s="9"/>
      <c r="BU92" s="9"/>
      <c r="BV92" s="9"/>
      <c r="BW92" s="9"/>
      <c r="BX92" s="9"/>
      <c r="BY92" s="9"/>
      <c r="BZ92" s="7"/>
    </row>
    <row r="93" spans="1:78" s="37" customFormat="1" ht="15" customHeight="1" x14ac:dyDescent="0.3">
      <c r="A93" s="190">
        <v>0</v>
      </c>
      <c r="B93" s="191"/>
      <c r="C93" s="192" t="s">
        <v>92</v>
      </c>
      <c r="D93" s="193"/>
      <c r="E93" s="193"/>
      <c r="F93" s="193"/>
      <c r="G93" s="193"/>
      <c r="H93" s="193"/>
      <c r="I93" s="194"/>
      <c r="J93" s="184" t="s">
        <v>84</v>
      </c>
      <c r="K93" s="185"/>
      <c r="L93" s="185"/>
      <c r="M93" s="185"/>
      <c r="N93" s="186"/>
      <c r="O93" s="192" t="s">
        <v>84</v>
      </c>
      <c r="P93" s="193"/>
      <c r="Q93" s="193"/>
      <c r="R93" s="193"/>
      <c r="S93" s="193"/>
      <c r="T93" s="193"/>
      <c r="U93" s="193"/>
      <c r="V93" s="193"/>
      <c r="W93" s="193"/>
      <c r="X93" s="194"/>
      <c r="Y93" s="187"/>
      <c r="Z93" s="188"/>
      <c r="AA93" s="188"/>
      <c r="AB93" s="188"/>
      <c r="AC93" s="189"/>
      <c r="AD93" s="187"/>
      <c r="AE93" s="188"/>
      <c r="AF93" s="188"/>
      <c r="AG93" s="188"/>
      <c r="AH93" s="189"/>
      <c r="AI93" s="187"/>
      <c r="AJ93" s="188"/>
      <c r="AK93" s="188"/>
      <c r="AL93" s="188"/>
      <c r="AM93" s="189"/>
      <c r="AN93" s="187"/>
      <c r="AO93" s="188"/>
      <c r="AP93" s="188"/>
      <c r="AQ93" s="188"/>
      <c r="AR93" s="189"/>
      <c r="AS93" s="187"/>
      <c r="AT93" s="188"/>
      <c r="AU93" s="188"/>
      <c r="AV93" s="188"/>
      <c r="AW93" s="189"/>
      <c r="AX93" s="187"/>
      <c r="AY93" s="188"/>
      <c r="AZ93" s="188"/>
      <c r="BA93" s="188"/>
      <c r="BB93" s="189"/>
      <c r="BC93" s="187"/>
      <c r="BD93" s="188"/>
      <c r="BE93" s="188"/>
      <c r="BF93" s="188"/>
      <c r="BG93" s="189"/>
      <c r="BH93" s="187"/>
      <c r="BI93" s="188"/>
      <c r="BJ93" s="188"/>
      <c r="BK93" s="188"/>
      <c r="BL93" s="189"/>
      <c r="BM93" s="97"/>
      <c r="BN93" s="98"/>
      <c r="BO93" s="98"/>
      <c r="BP93" s="98"/>
      <c r="BQ93" s="99"/>
      <c r="BR93" s="39"/>
      <c r="BS93" s="39"/>
      <c r="BT93" s="39"/>
      <c r="BU93" s="39"/>
      <c r="BV93" s="39"/>
      <c r="BW93" s="39"/>
      <c r="BX93" s="39"/>
      <c r="BY93" s="39"/>
      <c r="BZ93" s="40"/>
    </row>
    <row r="94" spans="1:78" ht="65" hidden="1" customHeight="1" x14ac:dyDescent="0.3">
      <c r="A94" s="89">
        <v>15</v>
      </c>
      <c r="B94" s="90"/>
      <c r="C94" s="91" t="s">
        <v>124</v>
      </c>
      <c r="D94" s="92"/>
      <c r="E94" s="92"/>
      <c r="F94" s="92"/>
      <c r="G94" s="92"/>
      <c r="H94" s="92"/>
      <c r="I94" s="93"/>
      <c r="J94" s="232" t="s">
        <v>93</v>
      </c>
      <c r="K94" s="233"/>
      <c r="L94" s="233"/>
      <c r="M94" s="233"/>
      <c r="N94" s="234"/>
      <c r="O94" s="235" t="s">
        <v>125</v>
      </c>
      <c r="P94" s="236"/>
      <c r="Q94" s="236"/>
      <c r="R94" s="236"/>
      <c r="S94" s="236"/>
      <c r="T94" s="236"/>
      <c r="U94" s="236"/>
      <c r="V94" s="236"/>
      <c r="W94" s="236"/>
      <c r="X94" s="237"/>
      <c r="Y94" s="170">
        <v>0</v>
      </c>
      <c r="Z94" s="171"/>
      <c r="AA94" s="171"/>
      <c r="AB94" s="171"/>
      <c r="AC94" s="172"/>
      <c r="AD94" s="170">
        <v>0</v>
      </c>
      <c r="AE94" s="171"/>
      <c r="AF94" s="171"/>
      <c r="AG94" s="171"/>
      <c r="AH94" s="172"/>
      <c r="AI94" s="170">
        <v>0</v>
      </c>
      <c r="AJ94" s="171"/>
      <c r="AK94" s="171"/>
      <c r="AL94" s="171"/>
      <c r="AM94" s="172"/>
      <c r="AN94" s="170"/>
      <c r="AO94" s="171"/>
      <c r="AP94" s="171"/>
      <c r="AQ94" s="171"/>
      <c r="AR94" s="172"/>
      <c r="AS94" s="170"/>
      <c r="AT94" s="171"/>
      <c r="AU94" s="171"/>
      <c r="AV94" s="171"/>
      <c r="AW94" s="172"/>
      <c r="AX94" s="170"/>
      <c r="AY94" s="171"/>
      <c r="AZ94" s="171"/>
      <c r="BA94" s="171"/>
      <c r="BB94" s="172"/>
      <c r="BC94" s="170">
        <f>AN94-Y94</f>
        <v>0</v>
      </c>
      <c r="BD94" s="171"/>
      <c r="BE94" s="171"/>
      <c r="BF94" s="171"/>
      <c r="BG94" s="172"/>
      <c r="BH94" s="170">
        <f>AS94-AD94</f>
        <v>0</v>
      </c>
      <c r="BI94" s="171"/>
      <c r="BJ94" s="171"/>
      <c r="BK94" s="171"/>
      <c r="BL94" s="172"/>
      <c r="BM94" s="97">
        <f t="shared" si="7"/>
        <v>0</v>
      </c>
      <c r="BN94" s="98"/>
      <c r="BO94" s="98"/>
      <c r="BP94" s="98"/>
      <c r="BQ94" s="99"/>
      <c r="BR94" s="9"/>
      <c r="BS94" s="9"/>
      <c r="BT94" s="9"/>
      <c r="BU94" s="9"/>
      <c r="BV94" s="9"/>
      <c r="BW94" s="9"/>
      <c r="BX94" s="9"/>
      <c r="BY94" s="9"/>
      <c r="BZ94" s="7"/>
    </row>
    <row r="95" spans="1:78" ht="52" customHeight="1" x14ac:dyDescent="0.3">
      <c r="A95" s="89">
        <v>17</v>
      </c>
      <c r="B95" s="90"/>
      <c r="C95" s="91" t="s">
        <v>126</v>
      </c>
      <c r="D95" s="92"/>
      <c r="E95" s="92"/>
      <c r="F95" s="92"/>
      <c r="G95" s="92"/>
      <c r="H95" s="92"/>
      <c r="I95" s="93"/>
      <c r="J95" s="94" t="s">
        <v>311</v>
      </c>
      <c r="K95" s="95"/>
      <c r="L95" s="95"/>
      <c r="M95" s="95"/>
      <c r="N95" s="96"/>
      <c r="O95" s="94" t="s">
        <v>94</v>
      </c>
      <c r="P95" s="95"/>
      <c r="Q95" s="95"/>
      <c r="R95" s="95"/>
      <c r="S95" s="95"/>
      <c r="T95" s="95"/>
      <c r="U95" s="95"/>
      <c r="V95" s="95"/>
      <c r="W95" s="95"/>
      <c r="X95" s="96"/>
      <c r="Y95" s="97">
        <v>1081</v>
      </c>
      <c r="Z95" s="98"/>
      <c r="AA95" s="98"/>
      <c r="AB95" s="98"/>
      <c r="AC95" s="99"/>
      <c r="AD95" s="97">
        <v>315</v>
      </c>
      <c r="AE95" s="98"/>
      <c r="AF95" s="98"/>
      <c r="AG95" s="98"/>
      <c r="AH95" s="99"/>
      <c r="AI95" s="97">
        <v>654</v>
      </c>
      <c r="AJ95" s="98"/>
      <c r="AK95" s="98"/>
      <c r="AL95" s="98"/>
      <c r="AM95" s="99"/>
      <c r="AN95" s="97">
        <v>1007</v>
      </c>
      <c r="AO95" s="98"/>
      <c r="AP95" s="98"/>
      <c r="AQ95" s="98"/>
      <c r="AR95" s="99"/>
      <c r="AS95" s="97">
        <v>286</v>
      </c>
      <c r="AT95" s="98"/>
      <c r="AU95" s="98"/>
      <c r="AV95" s="98"/>
      <c r="AW95" s="99"/>
      <c r="AX95" s="97">
        <v>588</v>
      </c>
      <c r="AY95" s="98"/>
      <c r="AZ95" s="98"/>
      <c r="BA95" s="98"/>
      <c r="BB95" s="99"/>
      <c r="BC95" s="97">
        <v>-11</v>
      </c>
      <c r="BD95" s="98"/>
      <c r="BE95" s="98"/>
      <c r="BF95" s="98"/>
      <c r="BG95" s="99"/>
      <c r="BH95" s="97">
        <f>AS95-AD95</f>
        <v>-29</v>
      </c>
      <c r="BI95" s="98"/>
      <c r="BJ95" s="98"/>
      <c r="BK95" s="98"/>
      <c r="BL95" s="99"/>
      <c r="BM95" s="97">
        <f t="shared" si="7"/>
        <v>-66</v>
      </c>
      <c r="BN95" s="98"/>
      <c r="BO95" s="98"/>
      <c r="BP95" s="98"/>
      <c r="BQ95" s="99"/>
      <c r="BR95" s="9"/>
      <c r="BS95" s="9"/>
      <c r="BT95" s="9"/>
      <c r="BU95" s="9"/>
      <c r="BV95" s="9"/>
      <c r="BW95" s="9"/>
      <c r="BX95" s="9"/>
      <c r="BY95" s="9"/>
      <c r="BZ95" s="7"/>
    </row>
    <row r="96" spans="1:78" ht="39" customHeight="1" x14ac:dyDescent="0.3">
      <c r="A96" s="89">
        <v>18</v>
      </c>
      <c r="B96" s="90"/>
      <c r="C96" s="91" t="s">
        <v>127</v>
      </c>
      <c r="D96" s="92"/>
      <c r="E96" s="92"/>
      <c r="F96" s="92"/>
      <c r="G96" s="92"/>
      <c r="H96" s="92"/>
      <c r="I96" s="93"/>
      <c r="J96" s="94" t="s">
        <v>311</v>
      </c>
      <c r="K96" s="95"/>
      <c r="L96" s="95"/>
      <c r="M96" s="95"/>
      <c r="N96" s="96"/>
      <c r="O96" s="94" t="s">
        <v>94</v>
      </c>
      <c r="P96" s="95"/>
      <c r="Q96" s="95"/>
      <c r="R96" s="95"/>
      <c r="S96" s="95"/>
      <c r="T96" s="95"/>
      <c r="U96" s="95"/>
      <c r="V96" s="95"/>
      <c r="W96" s="95"/>
      <c r="X96" s="96"/>
      <c r="Y96" s="97">
        <v>41288</v>
      </c>
      <c r="Z96" s="98"/>
      <c r="AA96" s="98"/>
      <c r="AB96" s="98"/>
      <c r="AC96" s="99"/>
      <c r="AD96" s="97">
        <v>13898</v>
      </c>
      <c r="AE96" s="98"/>
      <c r="AF96" s="98"/>
      <c r="AG96" s="98"/>
      <c r="AH96" s="99"/>
      <c r="AI96" s="97">
        <v>26997</v>
      </c>
      <c r="AJ96" s="98"/>
      <c r="AK96" s="98"/>
      <c r="AL96" s="98"/>
      <c r="AM96" s="99"/>
      <c r="AN96" s="97">
        <v>35247</v>
      </c>
      <c r="AO96" s="98"/>
      <c r="AP96" s="98"/>
      <c r="AQ96" s="98"/>
      <c r="AR96" s="99"/>
      <c r="AS96" s="97">
        <v>12807</v>
      </c>
      <c r="AT96" s="98"/>
      <c r="AU96" s="98"/>
      <c r="AV96" s="98"/>
      <c r="AW96" s="99"/>
      <c r="AX96" s="97">
        <v>23578</v>
      </c>
      <c r="AY96" s="98"/>
      <c r="AZ96" s="98"/>
      <c r="BA96" s="98"/>
      <c r="BB96" s="99"/>
      <c r="BC96" s="97">
        <f>AN96-Y96</f>
        <v>-6041</v>
      </c>
      <c r="BD96" s="98"/>
      <c r="BE96" s="98"/>
      <c r="BF96" s="98"/>
      <c r="BG96" s="99"/>
      <c r="BH96" s="97">
        <f>AS96-AD96</f>
        <v>-1091</v>
      </c>
      <c r="BI96" s="98"/>
      <c r="BJ96" s="98"/>
      <c r="BK96" s="98"/>
      <c r="BL96" s="99"/>
      <c r="BM96" s="97">
        <f t="shared" si="7"/>
        <v>-3419</v>
      </c>
      <c r="BN96" s="98"/>
      <c r="BO96" s="98"/>
      <c r="BP96" s="98"/>
      <c r="BQ96" s="99"/>
      <c r="BR96" s="9"/>
      <c r="BS96" s="9"/>
      <c r="BT96" s="9"/>
      <c r="BU96" s="9"/>
      <c r="BV96" s="9"/>
      <c r="BW96" s="9"/>
      <c r="BX96" s="9"/>
      <c r="BY96" s="9"/>
      <c r="BZ96" s="7"/>
    </row>
    <row r="97" spans="1:79" ht="28" customHeight="1" x14ac:dyDescent="0.3">
      <c r="A97" s="89">
        <v>19</v>
      </c>
      <c r="B97" s="90"/>
      <c r="C97" s="91" t="s">
        <v>128</v>
      </c>
      <c r="D97" s="92"/>
      <c r="E97" s="92"/>
      <c r="F97" s="92"/>
      <c r="G97" s="92"/>
      <c r="H97" s="92"/>
      <c r="I97" s="93"/>
      <c r="J97" s="94" t="s">
        <v>311</v>
      </c>
      <c r="K97" s="95"/>
      <c r="L97" s="95"/>
      <c r="M97" s="95"/>
      <c r="N97" s="96"/>
      <c r="O97" s="94" t="s">
        <v>94</v>
      </c>
      <c r="P97" s="95"/>
      <c r="Q97" s="95"/>
      <c r="R97" s="95"/>
      <c r="S97" s="95"/>
      <c r="T97" s="95"/>
      <c r="U97" s="95"/>
      <c r="V97" s="95"/>
      <c r="W97" s="95"/>
      <c r="X97" s="96"/>
      <c r="Y97" s="97">
        <v>762</v>
      </c>
      <c r="Z97" s="98"/>
      <c r="AA97" s="98"/>
      <c r="AB97" s="98"/>
      <c r="AC97" s="99"/>
      <c r="AD97" s="97">
        <v>0</v>
      </c>
      <c r="AE97" s="98"/>
      <c r="AF97" s="98"/>
      <c r="AG97" s="98"/>
      <c r="AH97" s="99"/>
      <c r="AI97" s="97">
        <v>762</v>
      </c>
      <c r="AJ97" s="98"/>
      <c r="AK97" s="98"/>
      <c r="AL97" s="98"/>
      <c r="AM97" s="99"/>
      <c r="AN97" s="97">
        <v>0</v>
      </c>
      <c r="AO97" s="98"/>
      <c r="AP97" s="98"/>
      <c r="AQ97" s="98"/>
      <c r="AR97" s="99"/>
      <c r="AS97" s="97">
        <v>0</v>
      </c>
      <c r="AT97" s="98"/>
      <c r="AU97" s="98"/>
      <c r="AV97" s="98"/>
      <c r="AW97" s="99"/>
      <c r="AX97" s="97">
        <v>0</v>
      </c>
      <c r="AY97" s="98"/>
      <c r="AZ97" s="98"/>
      <c r="BA97" s="98"/>
      <c r="BB97" s="99"/>
      <c r="BC97" s="97">
        <f>AN97-Y97</f>
        <v>-762</v>
      </c>
      <c r="BD97" s="98"/>
      <c r="BE97" s="98"/>
      <c r="BF97" s="98"/>
      <c r="BG97" s="99"/>
      <c r="BH97" s="97">
        <f>AS97-AD97</f>
        <v>0</v>
      </c>
      <c r="BI97" s="98"/>
      <c r="BJ97" s="98"/>
      <c r="BK97" s="98"/>
      <c r="BL97" s="99"/>
      <c r="BM97" s="97">
        <f t="shared" si="7"/>
        <v>-762</v>
      </c>
      <c r="BN97" s="98"/>
      <c r="BO97" s="98"/>
      <c r="BP97" s="98"/>
      <c r="BQ97" s="99"/>
      <c r="BR97" s="9"/>
      <c r="BS97" s="9"/>
      <c r="BT97" s="9"/>
      <c r="BU97" s="9"/>
      <c r="BV97" s="9"/>
      <c r="BW97" s="9"/>
      <c r="BX97" s="9"/>
      <c r="BY97" s="9"/>
      <c r="BZ97" s="7"/>
    </row>
    <row r="98" spans="1:79" s="37" customFormat="1" ht="15" customHeight="1" x14ac:dyDescent="0.3">
      <c r="A98" s="190">
        <v>0</v>
      </c>
      <c r="B98" s="191"/>
      <c r="C98" s="192" t="s">
        <v>95</v>
      </c>
      <c r="D98" s="193"/>
      <c r="E98" s="193"/>
      <c r="F98" s="193"/>
      <c r="G98" s="193"/>
      <c r="H98" s="193"/>
      <c r="I98" s="194"/>
      <c r="J98" s="184" t="s">
        <v>84</v>
      </c>
      <c r="K98" s="185"/>
      <c r="L98" s="185"/>
      <c r="M98" s="185"/>
      <c r="N98" s="186"/>
      <c r="O98" s="192" t="s">
        <v>84</v>
      </c>
      <c r="P98" s="193"/>
      <c r="Q98" s="193"/>
      <c r="R98" s="193"/>
      <c r="S98" s="193"/>
      <c r="T98" s="193"/>
      <c r="U98" s="193"/>
      <c r="V98" s="193"/>
      <c r="W98" s="193"/>
      <c r="X98" s="194"/>
      <c r="Y98" s="195"/>
      <c r="Z98" s="196"/>
      <c r="AA98" s="196"/>
      <c r="AB98" s="196"/>
      <c r="AC98" s="197"/>
      <c r="AD98" s="195"/>
      <c r="AE98" s="196"/>
      <c r="AF98" s="196"/>
      <c r="AG98" s="196"/>
      <c r="AH98" s="197"/>
      <c r="AI98" s="195"/>
      <c r="AJ98" s="196"/>
      <c r="AK98" s="196"/>
      <c r="AL98" s="196"/>
      <c r="AM98" s="197"/>
      <c r="AN98" s="195"/>
      <c r="AO98" s="196"/>
      <c r="AP98" s="196"/>
      <c r="AQ98" s="196"/>
      <c r="AR98" s="197"/>
      <c r="AS98" s="195"/>
      <c r="AT98" s="196"/>
      <c r="AU98" s="196"/>
      <c r="AV98" s="196"/>
      <c r="AW98" s="197"/>
      <c r="AX98" s="195"/>
      <c r="AY98" s="196"/>
      <c r="AZ98" s="196"/>
      <c r="BA98" s="196"/>
      <c r="BB98" s="197"/>
      <c r="BC98" s="195"/>
      <c r="BD98" s="196"/>
      <c r="BE98" s="196"/>
      <c r="BF98" s="196"/>
      <c r="BG98" s="197"/>
      <c r="BH98" s="195"/>
      <c r="BI98" s="196"/>
      <c r="BJ98" s="196"/>
      <c r="BK98" s="196"/>
      <c r="BL98" s="197"/>
      <c r="BM98" s="97">
        <f t="shared" si="7"/>
        <v>0</v>
      </c>
      <c r="BN98" s="98"/>
      <c r="BO98" s="98"/>
      <c r="BP98" s="98"/>
      <c r="BQ98" s="99"/>
      <c r="BR98" s="39"/>
      <c r="BS98" s="39"/>
      <c r="BT98" s="39"/>
      <c r="BU98" s="39"/>
      <c r="BV98" s="39"/>
      <c r="BW98" s="39"/>
      <c r="BX98" s="39"/>
      <c r="BY98" s="39"/>
      <c r="BZ98" s="40"/>
    </row>
    <row r="99" spans="1:79" ht="52" customHeight="1" x14ac:dyDescent="0.3">
      <c r="A99" s="89">
        <v>20</v>
      </c>
      <c r="B99" s="90"/>
      <c r="C99" s="91" t="s">
        <v>129</v>
      </c>
      <c r="D99" s="92"/>
      <c r="E99" s="92"/>
      <c r="F99" s="92"/>
      <c r="G99" s="92"/>
      <c r="H99" s="92"/>
      <c r="I99" s="93"/>
      <c r="J99" s="94" t="s">
        <v>96</v>
      </c>
      <c r="K99" s="95"/>
      <c r="L99" s="95"/>
      <c r="M99" s="95"/>
      <c r="N99" s="96"/>
      <c r="O99" s="94" t="s">
        <v>94</v>
      </c>
      <c r="P99" s="95"/>
      <c r="Q99" s="95"/>
      <c r="R99" s="95"/>
      <c r="S99" s="95"/>
      <c r="T99" s="95"/>
      <c r="U99" s="95"/>
      <c r="V99" s="95"/>
      <c r="W99" s="95"/>
      <c r="X99" s="96"/>
      <c r="Y99" s="97">
        <v>61</v>
      </c>
      <c r="Z99" s="98"/>
      <c r="AA99" s="98"/>
      <c r="AB99" s="98"/>
      <c r="AC99" s="99"/>
      <c r="AD99" s="97">
        <v>115</v>
      </c>
      <c r="AE99" s="98"/>
      <c r="AF99" s="98"/>
      <c r="AG99" s="98"/>
      <c r="AH99" s="99"/>
      <c r="AI99" s="97">
        <v>83</v>
      </c>
      <c r="AJ99" s="98"/>
      <c r="AK99" s="98"/>
      <c r="AL99" s="98"/>
      <c r="AM99" s="99"/>
      <c r="AN99" s="97">
        <f>420/610%</f>
        <v>68.852459016393453</v>
      </c>
      <c r="AO99" s="98"/>
      <c r="AP99" s="98"/>
      <c r="AQ99" s="98"/>
      <c r="AR99" s="99"/>
      <c r="AS99" s="97">
        <f>583/430%</f>
        <v>135.58139534883722</v>
      </c>
      <c r="AT99" s="98"/>
      <c r="AU99" s="98"/>
      <c r="AV99" s="98"/>
      <c r="AW99" s="99"/>
      <c r="AX99" s="97">
        <f>1003/1040%</f>
        <v>96.442307692307693</v>
      </c>
      <c r="AY99" s="98"/>
      <c r="AZ99" s="98"/>
      <c r="BA99" s="98"/>
      <c r="BB99" s="99"/>
      <c r="BC99" s="97">
        <f t="shared" ref="BC99:BC106" si="16">AN99-Y99</f>
        <v>7.8524590163934533</v>
      </c>
      <c r="BD99" s="98"/>
      <c r="BE99" s="98"/>
      <c r="BF99" s="98"/>
      <c r="BG99" s="99"/>
      <c r="BH99" s="97">
        <f>AS99-AD99</f>
        <v>20.581395348837219</v>
      </c>
      <c r="BI99" s="98"/>
      <c r="BJ99" s="98"/>
      <c r="BK99" s="98"/>
      <c r="BL99" s="99"/>
      <c r="BM99" s="97">
        <f t="shared" si="7"/>
        <v>13.442307692307693</v>
      </c>
      <c r="BN99" s="98"/>
      <c r="BO99" s="98"/>
      <c r="BP99" s="98"/>
      <c r="BQ99" s="99"/>
      <c r="BR99" s="9"/>
      <c r="BS99" s="9"/>
      <c r="BT99" s="9"/>
      <c r="BU99" s="9"/>
      <c r="BV99" s="9"/>
      <c r="BW99" s="9"/>
      <c r="BX99" s="9"/>
      <c r="BY99" s="9"/>
      <c r="BZ99" s="7"/>
    </row>
    <row r="100" spans="1:79" ht="39" customHeight="1" x14ac:dyDescent="0.3">
      <c r="A100" s="89">
        <v>21</v>
      </c>
      <c r="B100" s="90"/>
      <c r="C100" s="91" t="s">
        <v>130</v>
      </c>
      <c r="D100" s="92"/>
      <c r="E100" s="92"/>
      <c r="F100" s="92"/>
      <c r="G100" s="92"/>
      <c r="H100" s="92"/>
      <c r="I100" s="93"/>
      <c r="J100" s="94" t="s">
        <v>96</v>
      </c>
      <c r="K100" s="95"/>
      <c r="L100" s="95"/>
      <c r="M100" s="95"/>
      <c r="N100" s="96"/>
      <c r="O100" s="94" t="s">
        <v>94</v>
      </c>
      <c r="P100" s="95"/>
      <c r="Q100" s="95"/>
      <c r="R100" s="95"/>
      <c r="S100" s="95"/>
      <c r="T100" s="95"/>
      <c r="U100" s="95"/>
      <c r="V100" s="95"/>
      <c r="W100" s="95"/>
      <c r="X100" s="96"/>
      <c r="Y100" s="97">
        <v>76</v>
      </c>
      <c r="Z100" s="98"/>
      <c r="AA100" s="98"/>
      <c r="AB100" s="98"/>
      <c r="AC100" s="99"/>
      <c r="AD100" s="97">
        <v>0</v>
      </c>
      <c r="AE100" s="98"/>
      <c r="AF100" s="98"/>
      <c r="AG100" s="98"/>
      <c r="AH100" s="99"/>
      <c r="AI100" s="97">
        <f>Y100</f>
        <v>76</v>
      </c>
      <c r="AJ100" s="98"/>
      <c r="AK100" s="98"/>
      <c r="AL100" s="98"/>
      <c r="AM100" s="99"/>
      <c r="AN100" s="97">
        <f>134/95%</f>
        <v>141.05263157894737</v>
      </c>
      <c r="AO100" s="98"/>
      <c r="AP100" s="98"/>
      <c r="AQ100" s="98"/>
      <c r="AR100" s="99"/>
      <c r="AS100" s="97">
        <v>0</v>
      </c>
      <c r="AT100" s="98"/>
      <c r="AU100" s="98"/>
      <c r="AV100" s="98"/>
      <c r="AW100" s="99"/>
      <c r="AX100" s="97">
        <f>AN100</f>
        <v>141.05263157894737</v>
      </c>
      <c r="AY100" s="98"/>
      <c r="AZ100" s="98"/>
      <c r="BA100" s="98"/>
      <c r="BB100" s="99"/>
      <c r="BC100" s="97">
        <f t="shared" si="16"/>
        <v>65.05263157894737</v>
      </c>
      <c r="BD100" s="98"/>
      <c r="BE100" s="98"/>
      <c r="BF100" s="98"/>
      <c r="BG100" s="99"/>
      <c r="BH100" s="97">
        <f>AS100-AD100</f>
        <v>0</v>
      </c>
      <c r="BI100" s="98"/>
      <c r="BJ100" s="98"/>
      <c r="BK100" s="98"/>
      <c r="BL100" s="99"/>
      <c r="BM100" s="97">
        <f t="shared" si="7"/>
        <v>65.05263157894737</v>
      </c>
      <c r="BN100" s="98"/>
      <c r="BO100" s="98"/>
      <c r="BP100" s="98"/>
      <c r="BQ100" s="99"/>
      <c r="BR100" s="9"/>
      <c r="BS100" s="9"/>
      <c r="BT100" s="9"/>
      <c r="BU100" s="9"/>
      <c r="BV100" s="9"/>
      <c r="BW100" s="9"/>
      <c r="BX100" s="9"/>
      <c r="BY100" s="9"/>
      <c r="BZ100" s="7"/>
    </row>
    <row r="101" spans="1:79" ht="52" customHeight="1" x14ac:dyDescent="0.3">
      <c r="A101" s="89">
        <v>22</v>
      </c>
      <c r="B101" s="90"/>
      <c r="C101" s="91" t="s">
        <v>131</v>
      </c>
      <c r="D101" s="92"/>
      <c r="E101" s="92"/>
      <c r="F101" s="92"/>
      <c r="G101" s="92"/>
      <c r="H101" s="92"/>
      <c r="I101" s="93"/>
      <c r="J101" s="94" t="s">
        <v>96</v>
      </c>
      <c r="K101" s="95"/>
      <c r="L101" s="95"/>
      <c r="M101" s="95"/>
      <c r="N101" s="96"/>
      <c r="O101" s="94" t="s">
        <v>94</v>
      </c>
      <c r="P101" s="95"/>
      <c r="Q101" s="95"/>
      <c r="R101" s="95"/>
      <c r="S101" s="95"/>
      <c r="T101" s="95"/>
      <c r="U101" s="95"/>
      <c r="V101" s="95"/>
      <c r="W101" s="95"/>
      <c r="X101" s="96"/>
      <c r="Y101" s="97">
        <v>0</v>
      </c>
      <c r="Z101" s="98"/>
      <c r="AA101" s="98"/>
      <c r="AB101" s="98"/>
      <c r="AC101" s="99"/>
      <c r="AD101" s="97">
        <v>107</v>
      </c>
      <c r="AE101" s="98"/>
      <c r="AF101" s="98"/>
      <c r="AG101" s="98"/>
      <c r="AH101" s="99"/>
      <c r="AI101" s="97">
        <f>AD101</f>
        <v>107</v>
      </c>
      <c r="AJ101" s="98"/>
      <c r="AK101" s="98"/>
      <c r="AL101" s="98"/>
      <c r="AM101" s="99"/>
      <c r="AN101" s="97">
        <v>0</v>
      </c>
      <c r="AO101" s="98"/>
      <c r="AP101" s="98"/>
      <c r="AQ101" s="98"/>
      <c r="AR101" s="99"/>
      <c r="AS101" s="97">
        <v>138</v>
      </c>
      <c r="AT101" s="98"/>
      <c r="AU101" s="98"/>
      <c r="AV101" s="98"/>
      <c r="AW101" s="99"/>
      <c r="AX101" s="97">
        <v>138</v>
      </c>
      <c r="AY101" s="98"/>
      <c r="AZ101" s="98"/>
      <c r="BA101" s="98"/>
      <c r="BB101" s="99"/>
      <c r="BC101" s="97">
        <f t="shared" si="16"/>
        <v>0</v>
      </c>
      <c r="BD101" s="98"/>
      <c r="BE101" s="98"/>
      <c r="BF101" s="98"/>
      <c r="BG101" s="99"/>
      <c r="BH101" s="97">
        <f>AS101-AD101</f>
        <v>31</v>
      </c>
      <c r="BI101" s="98"/>
      <c r="BJ101" s="98"/>
      <c r="BK101" s="98"/>
      <c r="BL101" s="99"/>
      <c r="BM101" s="97">
        <f t="shared" si="7"/>
        <v>31</v>
      </c>
      <c r="BN101" s="98"/>
      <c r="BO101" s="98"/>
      <c r="BP101" s="98"/>
      <c r="BQ101" s="99"/>
      <c r="BR101" s="9"/>
      <c r="BS101" s="9"/>
      <c r="BT101" s="9"/>
      <c r="BU101" s="9"/>
      <c r="BV101" s="9"/>
      <c r="BW101" s="9"/>
      <c r="BX101" s="9"/>
      <c r="BY101" s="9"/>
      <c r="BZ101" s="7"/>
    </row>
    <row r="102" spans="1:79" ht="50.5" customHeight="1" x14ac:dyDescent="0.3">
      <c r="A102" s="89">
        <v>23</v>
      </c>
      <c r="B102" s="90"/>
      <c r="C102" s="91" t="s">
        <v>500</v>
      </c>
      <c r="D102" s="92"/>
      <c r="E102" s="92"/>
      <c r="F102" s="92"/>
      <c r="G102" s="92"/>
      <c r="H102" s="92"/>
      <c r="I102" s="93"/>
      <c r="J102" s="94" t="s">
        <v>96</v>
      </c>
      <c r="K102" s="95"/>
      <c r="L102" s="95"/>
      <c r="M102" s="95"/>
      <c r="N102" s="96"/>
      <c r="O102" s="94" t="s">
        <v>94</v>
      </c>
      <c r="P102" s="95"/>
      <c r="Q102" s="95"/>
      <c r="R102" s="95"/>
      <c r="S102" s="95"/>
      <c r="T102" s="95"/>
      <c r="U102" s="95"/>
      <c r="V102" s="95"/>
      <c r="W102" s="95"/>
      <c r="X102" s="96"/>
      <c r="Y102" s="97">
        <v>0</v>
      </c>
      <c r="Z102" s="98"/>
      <c r="AA102" s="98"/>
      <c r="AB102" s="98"/>
      <c r="AC102" s="99"/>
      <c r="AD102" s="97">
        <v>100</v>
      </c>
      <c r="AE102" s="98"/>
      <c r="AF102" s="98"/>
      <c r="AG102" s="98"/>
      <c r="AH102" s="99"/>
      <c r="AI102" s="97">
        <v>100</v>
      </c>
      <c r="AJ102" s="98"/>
      <c r="AK102" s="98"/>
      <c r="AL102" s="98"/>
      <c r="AM102" s="99"/>
      <c r="AN102" s="97">
        <v>0</v>
      </c>
      <c r="AO102" s="98"/>
      <c r="AP102" s="98"/>
      <c r="AQ102" s="98"/>
      <c r="AR102" s="99"/>
      <c r="AS102" s="97">
        <v>100</v>
      </c>
      <c r="AT102" s="98"/>
      <c r="AU102" s="98"/>
      <c r="AV102" s="98"/>
      <c r="AW102" s="99"/>
      <c r="AX102" s="97">
        <f>AS102</f>
        <v>100</v>
      </c>
      <c r="AY102" s="98"/>
      <c r="AZ102" s="98"/>
      <c r="BA102" s="98"/>
      <c r="BB102" s="99"/>
      <c r="BC102" s="97">
        <f t="shared" si="16"/>
        <v>0</v>
      </c>
      <c r="BD102" s="98"/>
      <c r="BE102" s="98"/>
      <c r="BF102" s="98"/>
      <c r="BG102" s="99"/>
      <c r="BH102" s="97">
        <f>AS102-AD102</f>
        <v>0</v>
      </c>
      <c r="BI102" s="98"/>
      <c r="BJ102" s="98"/>
      <c r="BK102" s="98"/>
      <c r="BL102" s="99"/>
      <c r="BM102" s="97">
        <f t="shared" ref="BM102" si="17">AX102-AI102</f>
        <v>0</v>
      </c>
      <c r="BN102" s="98"/>
      <c r="BO102" s="98"/>
      <c r="BP102" s="98"/>
      <c r="BQ102" s="99"/>
      <c r="BR102" s="9"/>
      <c r="BS102" s="9"/>
      <c r="BT102" s="9"/>
      <c r="BU102" s="9"/>
      <c r="BV102" s="9"/>
      <c r="BW102" s="9"/>
      <c r="BX102" s="9"/>
      <c r="BY102" s="9"/>
      <c r="BZ102" s="7"/>
    </row>
    <row r="103" spans="1:79" ht="52" customHeight="1" x14ac:dyDescent="0.3">
      <c r="A103" s="89">
        <v>24</v>
      </c>
      <c r="B103" s="90"/>
      <c r="C103" s="91" t="s">
        <v>132</v>
      </c>
      <c r="D103" s="92"/>
      <c r="E103" s="92"/>
      <c r="F103" s="92"/>
      <c r="G103" s="92"/>
      <c r="H103" s="92"/>
      <c r="I103" s="93"/>
      <c r="J103" s="94" t="s">
        <v>96</v>
      </c>
      <c r="K103" s="95"/>
      <c r="L103" s="95"/>
      <c r="M103" s="95"/>
      <c r="N103" s="96"/>
      <c r="O103" s="94" t="s">
        <v>94</v>
      </c>
      <c r="P103" s="95"/>
      <c r="Q103" s="95"/>
      <c r="R103" s="95"/>
      <c r="S103" s="95"/>
      <c r="T103" s="95"/>
      <c r="U103" s="95"/>
      <c r="V103" s="95"/>
      <c r="W103" s="95"/>
      <c r="X103" s="96"/>
      <c r="Y103" s="97">
        <v>86</v>
      </c>
      <c r="Z103" s="98"/>
      <c r="AA103" s="98"/>
      <c r="AB103" s="98"/>
      <c r="AC103" s="99"/>
      <c r="AD103" s="97">
        <v>17</v>
      </c>
      <c r="AE103" s="98"/>
      <c r="AF103" s="98"/>
      <c r="AG103" s="98"/>
      <c r="AH103" s="99"/>
      <c r="AI103" s="97">
        <v>67</v>
      </c>
      <c r="AJ103" s="98"/>
      <c r="AK103" s="98"/>
      <c r="AL103" s="98"/>
      <c r="AM103" s="99"/>
      <c r="AN103" s="97">
        <v>88</v>
      </c>
      <c r="AO103" s="98"/>
      <c r="AP103" s="98"/>
      <c r="AQ103" s="98"/>
      <c r="AR103" s="99"/>
      <c r="AS103" s="97">
        <v>21</v>
      </c>
      <c r="AT103" s="98"/>
      <c r="AU103" s="98"/>
      <c r="AV103" s="98"/>
      <c r="AW103" s="99"/>
      <c r="AX103" s="97">
        <v>69</v>
      </c>
      <c r="AY103" s="98"/>
      <c r="AZ103" s="98"/>
      <c r="BA103" s="98"/>
      <c r="BB103" s="99"/>
      <c r="BC103" s="97">
        <f t="shared" si="16"/>
        <v>2</v>
      </c>
      <c r="BD103" s="98"/>
      <c r="BE103" s="98"/>
      <c r="BF103" s="98"/>
      <c r="BG103" s="99"/>
      <c r="BH103" s="97">
        <v>66</v>
      </c>
      <c r="BI103" s="98"/>
      <c r="BJ103" s="98"/>
      <c r="BK103" s="98"/>
      <c r="BL103" s="99"/>
      <c r="BM103" s="97">
        <f t="shared" si="7"/>
        <v>2</v>
      </c>
      <c r="BN103" s="98"/>
      <c r="BO103" s="98"/>
      <c r="BP103" s="98"/>
      <c r="BQ103" s="99"/>
      <c r="BR103" s="9"/>
      <c r="BS103" s="9"/>
      <c r="BT103" s="9"/>
      <c r="BU103" s="9"/>
      <c r="BV103" s="9"/>
      <c r="BW103" s="9"/>
      <c r="BX103" s="9"/>
      <c r="BY103" s="9"/>
      <c r="BZ103" s="7"/>
    </row>
    <row r="104" spans="1:79" ht="63.5" customHeight="1" x14ac:dyDescent="0.3">
      <c r="A104" s="89">
        <v>25</v>
      </c>
      <c r="B104" s="90"/>
      <c r="C104" s="91" t="s">
        <v>501</v>
      </c>
      <c r="D104" s="92"/>
      <c r="E104" s="92"/>
      <c r="F104" s="92"/>
      <c r="G104" s="92"/>
      <c r="H104" s="92"/>
      <c r="I104" s="93"/>
      <c r="J104" s="94" t="s">
        <v>96</v>
      </c>
      <c r="K104" s="95"/>
      <c r="L104" s="95"/>
      <c r="M104" s="95"/>
      <c r="N104" s="96"/>
      <c r="O104" s="94" t="s">
        <v>94</v>
      </c>
      <c r="P104" s="95"/>
      <c r="Q104" s="95"/>
      <c r="R104" s="95"/>
      <c r="S104" s="95"/>
      <c r="T104" s="95"/>
      <c r="U104" s="95"/>
      <c r="V104" s="95"/>
      <c r="W104" s="95"/>
      <c r="X104" s="96"/>
      <c r="Y104" s="97">
        <v>100</v>
      </c>
      <c r="Z104" s="98"/>
      <c r="AA104" s="98"/>
      <c r="AB104" s="98"/>
      <c r="AC104" s="99"/>
      <c r="AD104" s="97">
        <v>100</v>
      </c>
      <c r="AE104" s="98"/>
      <c r="AF104" s="98"/>
      <c r="AG104" s="98"/>
      <c r="AH104" s="99"/>
      <c r="AI104" s="97">
        <v>100</v>
      </c>
      <c r="AJ104" s="98"/>
      <c r="AK104" s="98"/>
      <c r="AL104" s="98"/>
      <c r="AM104" s="99"/>
      <c r="AN104" s="97">
        <v>100</v>
      </c>
      <c r="AO104" s="98"/>
      <c r="AP104" s="98"/>
      <c r="AQ104" s="98"/>
      <c r="AR104" s="99"/>
      <c r="AS104" s="97">
        <v>100</v>
      </c>
      <c r="AT104" s="98"/>
      <c r="AU104" s="98"/>
      <c r="AV104" s="98"/>
      <c r="AW104" s="99"/>
      <c r="AX104" s="97">
        <v>100</v>
      </c>
      <c r="AY104" s="98"/>
      <c r="AZ104" s="98"/>
      <c r="BA104" s="98"/>
      <c r="BB104" s="99"/>
      <c r="BC104" s="97">
        <f t="shared" si="16"/>
        <v>0</v>
      </c>
      <c r="BD104" s="98"/>
      <c r="BE104" s="98"/>
      <c r="BF104" s="98"/>
      <c r="BG104" s="99"/>
      <c r="BH104" s="97"/>
      <c r="BI104" s="98"/>
      <c r="BJ104" s="98"/>
      <c r="BK104" s="98"/>
      <c r="BL104" s="99"/>
      <c r="BM104" s="97"/>
      <c r="BN104" s="98"/>
      <c r="BO104" s="98"/>
      <c r="BP104" s="98"/>
      <c r="BQ104" s="99"/>
      <c r="BR104" s="9"/>
      <c r="BS104" s="9"/>
      <c r="BT104" s="9"/>
      <c r="BU104" s="9"/>
      <c r="BV104" s="9"/>
      <c r="BW104" s="9"/>
      <c r="BX104" s="9"/>
      <c r="BY104" s="9"/>
      <c r="BZ104" s="7"/>
    </row>
    <row r="105" spans="1:79" ht="91.5" customHeight="1" x14ac:dyDescent="0.3">
      <c r="A105" s="89">
        <v>26</v>
      </c>
      <c r="B105" s="90"/>
      <c r="C105" s="91" t="s">
        <v>502</v>
      </c>
      <c r="D105" s="92"/>
      <c r="E105" s="92"/>
      <c r="F105" s="92"/>
      <c r="G105" s="92"/>
      <c r="H105" s="92"/>
      <c r="I105" s="93"/>
      <c r="J105" s="94" t="s">
        <v>96</v>
      </c>
      <c r="K105" s="95"/>
      <c r="L105" s="95"/>
      <c r="M105" s="95"/>
      <c r="N105" s="96"/>
      <c r="O105" s="94" t="s">
        <v>94</v>
      </c>
      <c r="P105" s="95"/>
      <c r="Q105" s="95"/>
      <c r="R105" s="95"/>
      <c r="S105" s="95"/>
      <c r="T105" s="95"/>
      <c r="U105" s="95"/>
      <c r="V105" s="95"/>
      <c r="W105" s="95"/>
      <c r="X105" s="96"/>
      <c r="Y105" s="97">
        <v>0</v>
      </c>
      <c r="Z105" s="98"/>
      <c r="AA105" s="98"/>
      <c r="AB105" s="98"/>
      <c r="AC105" s="99"/>
      <c r="AD105" s="97">
        <v>100</v>
      </c>
      <c r="AE105" s="98"/>
      <c r="AF105" s="98"/>
      <c r="AG105" s="98"/>
      <c r="AH105" s="99"/>
      <c r="AI105" s="97">
        <v>100</v>
      </c>
      <c r="AJ105" s="98"/>
      <c r="AK105" s="98"/>
      <c r="AL105" s="98"/>
      <c r="AM105" s="99"/>
      <c r="AN105" s="97">
        <v>0</v>
      </c>
      <c r="AO105" s="98"/>
      <c r="AP105" s="98"/>
      <c r="AQ105" s="98"/>
      <c r="AR105" s="99"/>
      <c r="AS105" s="97">
        <v>100</v>
      </c>
      <c r="AT105" s="98"/>
      <c r="AU105" s="98"/>
      <c r="AV105" s="98"/>
      <c r="AW105" s="99"/>
      <c r="AX105" s="97">
        <v>100</v>
      </c>
      <c r="AY105" s="98"/>
      <c r="AZ105" s="98"/>
      <c r="BA105" s="98"/>
      <c r="BB105" s="99"/>
      <c r="BC105" s="97">
        <f t="shared" si="16"/>
        <v>0</v>
      </c>
      <c r="BD105" s="98"/>
      <c r="BE105" s="98"/>
      <c r="BF105" s="98"/>
      <c r="BG105" s="99"/>
      <c r="BH105" s="97"/>
      <c r="BI105" s="98"/>
      <c r="BJ105" s="98"/>
      <c r="BK105" s="98"/>
      <c r="BL105" s="99"/>
      <c r="BM105" s="97"/>
      <c r="BN105" s="98"/>
      <c r="BO105" s="98"/>
      <c r="BP105" s="98"/>
      <c r="BQ105" s="99"/>
      <c r="BR105" s="9"/>
      <c r="BS105" s="9"/>
      <c r="BT105" s="9"/>
      <c r="BU105" s="9"/>
      <c r="BV105" s="9"/>
      <c r="BW105" s="9"/>
      <c r="BX105" s="9"/>
      <c r="BY105" s="9"/>
      <c r="BZ105" s="7"/>
    </row>
    <row r="106" spans="1:79" ht="52" customHeight="1" x14ac:dyDescent="0.3">
      <c r="A106" s="89">
        <v>27</v>
      </c>
      <c r="B106" s="90"/>
      <c r="C106" s="91" t="s">
        <v>503</v>
      </c>
      <c r="D106" s="92"/>
      <c r="E106" s="92"/>
      <c r="F106" s="92"/>
      <c r="G106" s="92"/>
      <c r="H106" s="92"/>
      <c r="I106" s="93"/>
      <c r="J106" s="94" t="s">
        <v>96</v>
      </c>
      <c r="K106" s="95"/>
      <c r="L106" s="95"/>
      <c r="M106" s="95"/>
      <c r="N106" s="96"/>
      <c r="O106" s="94" t="s">
        <v>94</v>
      </c>
      <c r="P106" s="95"/>
      <c r="Q106" s="95"/>
      <c r="R106" s="95"/>
      <c r="S106" s="95"/>
      <c r="T106" s="95"/>
      <c r="U106" s="95"/>
      <c r="V106" s="95"/>
      <c r="W106" s="95"/>
      <c r="X106" s="96"/>
      <c r="Y106" s="97">
        <v>100</v>
      </c>
      <c r="Z106" s="98"/>
      <c r="AA106" s="98"/>
      <c r="AB106" s="98"/>
      <c r="AC106" s="99"/>
      <c r="AD106" s="97">
        <v>100</v>
      </c>
      <c r="AE106" s="98"/>
      <c r="AF106" s="98"/>
      <c r="AG106" s="98"/>
      <c r="AH106" s="99"/>
      <c r="AI106" s="97">
        <v>100</v>
      </c>
      <c r="AJ106" s="98"/>
      <c r="AK106" s="98"/>
      <c r="AL106" s="98"/>
      <c r="AM106" s="99"/>
      <c r="AN106" s="97">
        <v>100</v>
      </c>
      <c r="AO106" s="98"/>
      <c r="AP106" s="98"/>
      <c r="AQ106" s="98"/>
      <c r="AR106" s="99"/>
      <c r="AS106" s="97">
        <v>100</v>
      </c>
      <c r="AT106" s="98"/>
      <c r="AU106" s="98"/>
      <c r="AV106" s="98"/>
      <c r="AW106" s="99"/>
      <c r="AX106" s="97">
        <v>100</v>
      </c>
      <c r="AY106" s="98"/>
      <c r="AZ106" s="98"/>
      <c r="BA106" s="98"/>
      <c r="BB106" s="99"/>
      <c r="BC106" s="97">
        <f t="shared" si="16"/>
        <v>0</v>
      </c>
      <c r="BD106" s="98"/>
      <c r="BE106" s="98"/>
      <c r="BF106" s="98"/>
      <c r="BG106" s="99"/>
      <c r="BH106" s="97"/>
      <c r="BI106" s="98"/>
      <c r="BJ106" s="98"/>
      <c r="BK106" s="98"/>
      <c r="BL106" s="99"/>
      <c r="BM106" s="97"/>
      <c r="BN106" s="98"/>
      <c r="BO106" s="98"/>
      <c r="BP106" s="98"/>
      <c r="BQ106" s="99"/>
      <c r="BR106" s="9"/>
      <c r="BS106" s="9"/>
      <c r="BT106" s="9"/>
      <c r="BU106" s="9"/>
      <c r="BV106" s="9"/>
      <c r="BW106" s="9"/>
      <c r="BX106" s="9"/>
      <c r="BY106" s="9"/>
      <c r="BZ106" s="7"/>
    </row>
    <row r="107" spans="1:79" ht="15.5" x14ac:dyDescent="0.3">
      <c r="A107" s="28"/>
      <c r="B107" s="28"/>
      <c r="C107" s="29"/>
      <c r="D107" s="29"/>
      <c r="E107" s="29"/>
      <c r="F107" s="29"/>
      <c r="G107" s="29"/>
      <c r="H107" s="29"/>
      <c r="I107" s="29"/>
      <c r="J107" s="29"/>
      <c r="K107" s="29"/>
      <c r="L107" s="29"/>
      <c r="M107" s="29"/>
      <c r="N107" s="29"/>
      <c r="O107" s="29"/>
      <c r="P107" s="29"/>
      <c r="Q107" s="29"/>
      <c r="R107" s="29"/>
      <c r="S107" s="29"/>
      <c r="T107" s="29"/>
      <c r="U107" s="29"/>
      <c r="V107" s="29"/>
      <c r="W107" s="29"/>
      <c r="X107" s="29"/>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c r="AY107" s="31"/>
      <c r="AZ107" s="31"/>
      <c r="BA107" s="31"/>
      <c r="BB107" s="31"/>
      <c r="BC107" s="31"/>
      <c r="BD107" s="31"/>
      <c r="BE107" s="31"/>
      <c r="BF107" s="31"/>
      <c r="BG107" s="31"/>
      <c r="BH107" s="31"/>
      <c r="BI107" s="31"/>
      <c r="BJ107" s="31"/>
      <c r="BK107" s="31"/>
      <c r="BL107" s="31"/>
      <c r="BM107" s="31"/>
      <c r="BN107" s="31"/>
      <c r="BO107" s="31"/>
      <c r="BP107" s="31"/>
      <c r="BQ107" s="31"/>
      <c r="BR107" s="9"/>
      <c r="BS107" s="9"/>
      <c r="BT107" s="9"/>
      <c r="BU107" s="9"/>
      <c r="BV107" s="9"/>
      <c r="BW107" s="9"/>
      <c r="BX107" s="9"/>
      <c r="BY107" s="9"/>
      <c r="BZ107" s="7"/>
    </row>
    <row r="108" spans="1:79" ht="15.75" customHeight="1" x14ac:dyDescent="0.3">
      <c r="A108" s="118" t="s">
        <v>62</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row>
    <row r="109" spans="1:79" ht="9" customHeight="1" x14ac:dyDescent="0.3">
      <c r="A109" s="28"/>
      <c r="B109" s="28"/>
      <c r="C109" s="29"/>
      <c r="D109" s="29"/>
      <c r="E109" s="29"/>
      <c r="F109" s="29"/>
      <c r="G109" s="29"/>
      <c r="H109" s="29"/>
      <c r="I109" s="29"/>
      <c r="J109" s="29"/>
      <c r="K109" s="29"/>
      <c r="L109" s="29"/>
      <c r="M109" s="29"/>
      <c r="N109" s="29"/>
      <c r="O109" s="29"/>
      <c r="P109" s="29"/>
      <c r="Q109" s="29"/>
      <c r="R109" s="29"/>
      <c r="S109" s="29"/>
      <c r="T109" s="29"/>
      <c r="U109" s="29"/>
      <c r="V109" s="29"/>
      <c r="W109" s="29"/>
      <c r="X109" s="29"/>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c r="AY109" s="31"/>
      <c r="AZ109" s="31"/>
      <c r="BA109" s="31"/>
      <c r="BB109" s="31"/>
      <c r="BC109" s="31"/>
      <c r="BD109" s="31"/>
      <c r="BE109" s="31"/>
      <c r="BF109" s="31"/>
      <c r="BG109" s="31"/>
      <c r="BH109" s="31"/>
      <c r="BI109" s="31"/>
      <c r="BJ109" s="31"/>
      <c r="BK109" s="31"/>
      <c r="BL109" s="31"/>
      <c r="BM109" s="31"/>
      <c r="BN109" s="31"/>
      <c r="BO109" s="31"/>
      <c r="BP109" s="31"/>
      <c r="BQ109" s="31"/>
      <c r="BR109" s="9"/>
      <c r="BS109" s="9"/>
      <c r="BT109" s="9"/>
      <c r="BU109" s="9"/>
      <c r="BV109" s="9"/>
      <c r="BW109" s="9"/>
      <c r="BX109" s="9"/>
      <c r="BY109" s="9"/>
      <c r="BZ109" s="7"/>
    </row>
    <row r="110" spans="1:79" ht="45" customHeight="1" x14ac:dyDescent="0.3">
      <c r="A110" s="103" t="s">
        <v>3</v>
      </c>
      <c r="B110" s="105"/>
      <c r="C110" s="103" t="s">
        <v>6</v>
      </c>
      <c r="D110" s="104"/>
      <c r="E110" s="104"/>
      <c r="F110" s="104"/>
      <c r="G110" s="104"/>
      <c r="H110" s="104"/>
      <c r="I110" s="105"/>
      <c r="J110" s="103" t="s">
        <v>5</v>
      </c>
      <c r="K110" s="104"/>
      <c r="L110" s="104"/>
      <c r="M110" s="104"/>
      <c r="N110" s="105"/>
      <c r="O110" s="103" t="s">
        <v>63</v>
      </c>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5"/>
      <c r="BR110" s="49"/>
      <c r="BS110" s="49"/>
      <c r="BT110" s="49"/>
      <c r="BU110" s="49"/>
      <c r="BV110" s="49"/>
      <c r="BW110" s="49"/>
      <c r="BX110" s="49"/>
      <c r="BY110" s="49"/>
      <c r="BZ110" s="7"/>
    </row>
    <row r="111" spans="1:79" s="34" customFormat="1" ht="16" customHeight="1" x14ac:dyDescent="0.3">
      <c r="A111" s="143">
        <v>1</v>
      </c>
      <c r="B111" s="145"/>
      <c r="C111" s="143">
        <v>2</v>
      </c>
      <c r="D111" s="144"/>
      <c r="E111" s="144"/>
      <c r="F111" s="144"/>
      <c r="G111" s="144"/>
      <c r="H111" s="144"/>
      <c r="I111" s="145"/>
      <c r="J111" s="143">
        <v>3</v>
      </c>
      <c r="K111" s="144"/>
      <c r="L111" s="144"/>
      <c r="M111" s="144"/>
      <c r="N111" s="145"/>
      <c r="O111" s="143">
        <v>4</v>
      </c>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5"/>
      <c r="BR111" s="52"/>
      <c r="BS111" s="52"/>
      <c r="BT111" s="52"/>
      <c r="BU111" s="52"/>
      <c r="BV111" s="52"/>
      <c r="BW111" s="52"/>
      <c r="BX111" s="52"/>
      <c r="BY111" s="52"/>
      <c r="BZ111" s="33"/>
    </row>
    <row r="112" spans="1:79" s="34" customFormat="1" ht="12.75" hidden="1" customHeight="1" x14ac:dyDescent="0.3">
      <c r="A112" s="143" t="s">
        <v>36</v>
      </c>
      <c r="B112" s="145"/>
      <c r="C112" s="130" t="s">
        <v>14</v>
      </c>
      <c r="D112" s="131"/>
      <c r="E112" s="131"/>
      <c r="F112" s="131"/>
      <c r="G112" s="131"/>
      <c r="H112" s="131"/>
      <c r="I112" s="132"/>
      <c r="J112" s="143" t="s">
        <v>15</v>
      </c>
      <c r="K112" s="144"/>
      <c r="L112" s="144"/>
      <c r="M112" s="144"/>
      <c r="N112" s="145"/>
      <c r="O112" s="202" t="s">
        <v>71</v>
      </c>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4"/>
      <c r="BR112" s="35"/>
      <c r="BS112" s="35"/>
      <c r="BT112" s="33"/>
      <c r="BU112" s="33"/>
      <c r="BV112" s="33"/>
      <c r="BW112" s="33"/>
      <c r="BX112" s="33"/>
      <c r="BY112" s="33"/>
      <c r="BZ112" s="33"/>
      <c r="CA112" s="34" t="s">
        <v>70</v>
      </c>
    </row>
    <row r="113" spans="1:79" s="43" customFormat="1" ht="15" customHeight="1" x14ac:dyDescent="0.3">
      <c r="A113" s="83">
        <v>0</v>
      </c>
      <c r="B113" s="85"/>
      <c r="C113" s="80" t="s">
        <v>83</v>
      </c>
      <c r="D113" s="81"/>
      <c r="E113" s="81"/>
      <c r="F113" s="81"/>
      <c r="G113" s="81"/>
      <c r="H113" s="81"/>
      <c r="I113" s="82"/>
      <c r="J113" s="83"/>
      <c r="K113" s="84"/>
      <c r="L113" s="84"/>
      <c r="M113" s="84"/>
      <c r="N113" s="85"/>
      <c r="O113" s="86"/>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8"/>
      <c r="BR113" s="41"/>
      <c r="BS113" s="41"/>
      <c r="BT113" s="41"/>
      <c r="BU113" s="41"/>
      <c r="BV113" s="41"/>
      <c r="BW113" s="41"/>
      <c r="BX113" s="41"/>
      <c r="BY113" s="41"/>
      <c r="BZ113" s="42"/>
      <c r="CA113" s="43" t="s">
        <v>65</v>
      </c>
    </row>
    <row r="114" spans="1:79" s="43" customFormat="1" ht="40.5" customHeight="1" x14ac:dyDescent="0.3">
      <c r="A114" s="71">
        <v>1</v>
      </c>
      <c r="B114" s="72"/>
      <c r="C114" s="73" t="s">
        <v>277</v>
      </c>
      <c r="D114" s="74"/>
      <c r="E114" s="74"/>
      <c r="F114" s="74"/>
      <c r="G114" s="74"/>
      <c r="H114" s="74"/>
      <c r="I114" s="75"/>
      <c r="J114" s="71" t="s">
        <v>85</v>
      </c>
      <c r="K114" s="76"/>
      <c r="L114" s="76"/>
      <c r="M114" s="76"/>
      <c r="N114" s="72"/>
      <c r="O114" s="77" t="s">
        <v>507</v>
      </c>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9"/>
      <c r="BR114" s="41"/>
      <c r="BS114" s="41"/>
      <c r="BT114" s="41"/>
      <c r="BU114" s="41"/>
      <c r="BV114" s="41"/>
      <c r="BW114" s="41"/>
      <c r="BX114" s="41"/>
      <c r="BY114" s="41"/>
      <c r="BZ114" s="42"/>
    </row>
    <row r="115" spans="1:79" s="43" customFormat="1" ht="29.5" customHeight="1" x14ac:dyDescent="0.3">
      <c r="A115" s="71">
        <v>2</v>
      </c>
      <c r="B115" s="72"/>
      <c r="C115" s="73" t="s">
        <v>312</v>
      </c>
      <c r="D115" s="74"/>
      <c r="E115" s="74"/>
      <c r="F115" s="74"/>
      <c r="G115" s="74"/>
      <c r="H115" s="74"/>
      <c r="I115" s="75"/>
      <c r="J115" s="71" t="s">
        <v>85</v>
      </c>
      <c r="K115" s="76"/>
      <c r="L115" s="76"/>
      <c r="M115" s="76"/>
      <c r="N115" s="72"/>
      <c r="O115" s="77" t="s">
        <v>508</v>
      </c>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9"/>
      <c r="BR115" s="41"/>
      <c r="BS115" s="41"/>
      <c r="BT115" s="41"/>
      <c r="BU115" s="41"/>
      <c r="BV115" s="41"/>
      <c r="BW115" s="41"/>
      <c r="BX115" s="41"/>
      <c r="BY115" s="41"/>
      <c r="BZ115" s="42"/>
    </row>
    <row r="116" spans="1:79" s="43" customFormat="1" ht="26" customHeight="1" x14ac:dyDescent="0.3">
      <c r="A116" s="71">
        <v>3</v>
      </c>
      <c r="B116" s="72"/>
      <c r="C116" s="73" t="s">
        <v>313</v>
      </c>
      <c r="D116" s="74"/>
      <c r="E116" s="74"/>
      <c r="F116" s="74"/>
      <c r="G116" s="74"/>
      <c r="H116" s="74"/>
      <c r="I116" s="75"/>
      <c r="J116" s="71" t="s">
        <v>311</v>
      </c>
      <c r="K116" s="76"/>
      <c r="L116" s="76"/>
      <c r="M116" s="76"/>
      <c r="N116" s="72"/>
      <c r="O116" s="77" t="s">
        <v>534</v>
      </c>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9"/>
      <c r="BR116" s="41"/>
      <c r="BS116" s="41"/>
      <c r="BT116" s="41"/>
      <c r="BU116" s="41"/>
      <c r="BV116" s="41"/>
      <c r="BW116" s="41"/>
      <c r="BX116" s="41"/>
      <c r="BY116" s="41"/>
      <c r="BZ116" s="42"/>
    </row>
    <row r="117" spans="1:79" s="43" customFormat="1" ht="34.5" customHeight="1" x14ac:dyDescent="0.3">
      <c r="A117" s="71">
        <v>4</v>
      </c>
      <c r="B117" s="72"/>
      <c r="C117" s="73" t="s">
        <v>117</v>
      </c>
      <c r="D117" s="74"/>
      <c r="E117" s="74"/>
      <c r="F117" s="74"/>
      <c r="G117" s="74"/>
      <c r="H117" s="74"/>
      <c r="I117" s="75"/>
      <c r="J117" s="71" t="s">
        <v>311</v>
      </c>
      <c r="K117" s="76"/>
      <c r="L117" s="76"/>
      <c r="M117" s="76"/>
      <c r="N117" s="72"/>
      <c r="O117" s="77" t="s">
        <v>519</v>
      </c>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9"/>
      <c r="BR117" s="41"/>
      <c r="BS117" s="41"/>
      <c r="BT117" s="41"/>
      <c r="BU117" s="41"/>
      <c r="BV117" s="41"/>
      <c r="BW117" s="41"/>
      <c r="BX117" s="41"/>
      <c r="BY117" s="41"/>
      <c r="BZ117" s="42"/>
    </row>
    <row r="118" spans="1:79" s="43" customFormat="1" ht="47" customHeight="1" x14ac:dyDescent="0.3">
      <c r="A118" s="71">
        <v>5</v>
      </c>
      <c r="B118" s="72"/>
      <c r="C118" s="73" t="s">
        <v>509</v>
      </c>
      <c r="D118" s="74"/>
      <c r="E118" s="74"/>
      <c r="F118" s="74"/>
      <c r="G118" s="74"/>
      <c r="H118" s="74"/>
      <c r="I118" s="75"/>
      <c r="J118" s="71" t="s">
        <v>311</v>
      </c>
      <c r="K118" s="76"/>
      <c r="L118" s="76"/>
      <c r="M118" s="76"/>
      <c r="N118" s="72"/>
      <c r="O118" s="77" t="s">
        <v>510</v>
      </c>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9"/>
      <c r="BR118" s="41"/>
      <c r="BS118" s="41"/>
      <c r="BT118" s="41"/>
      <c r="BU118" s="41"/>
      <c r="BV118" s="41"/>
      <c r="BW118" s="41"/>
      <c r="BX118" s="41"/>
      <c r="BY118" s="41"/>
      <c r="BZ118" s="42"/>
    </row>
    <row r="119" spans="1:79" s="43" customFormat="1" ht="15" customHeight="1" x14ac:dyDescent="0.3">
      <c r="A119" s="83">
        <v>0</v>
      </c>
      <c r="B119" s="85"/>
      <c r="C119" s="80" t="s">
        <v>89</v>
      </c>
      <c r="D119" s="81"/>
      <c r="E119" s="81"/>
      <c r="F119" s="81"/>
      <c r="G119" s="81"/>
      <c r="H119" s="81"/>
      <c r="I119" s="82"/>
      <c r="J119" s="83"/>
      <c r="K119" s="84"/>
      <c r="L119" s="84"/>
      <c r="M119" s="84"/>
      <c r="N119" s="85"/>
      <c r="O119" s="86"/>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8"/>
      <c r="BR119" s="41"/>
      <c r="BS119" s="41"/>
      <c r="BT119" s="41"/>
      <c r="BU119" s="41"/>
      <c r="BV119" s="41"/>
      <c r="BW119" s="41"/>
      <c r="BX119" s="41"/>
      <c r="BY119" s="41"/>
      <c r="BZ119" s="42"/>
    </row>
    <row r="120" spans="1:79" s="43" customFormat="1" ht="24" customHeight="1" x14ac:dyDescent="0.3">
      <c r="A120" s="71">
        <v>6</v>
      </c>
      <c r="B120" s="72"/>
      <c r="C120" s="73" t="s">
        <v>118</v>
      </c>
      <c r="D120" s="74"/>
      <c r="E120" s="74"/>
      <c r="F120" s="74"/>
      <c r="G120" s="74"/>
      <c r="H120" s="74"/>
      <c r="I120" s="75"/>
      <c r="J120" s="71" t="s">
        <v>85</v>
      </c>
      <c r="K120" s="76"/>
      <c r="L120" s="76"/>
      <c r="M120" s="76"/>
      <c r="N120" s="72"/>
      <c r="O120" s="77" t="s">
        <v>511</v>
      </c>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9"/>
      <c r="BR120" s="41"/>
      <c r="BS120" s="41"/>
      <c r="BT120" s="41"/>
      <c r="BU120" s="41"/>
      <c r="BV120" s="41"/>
      <c r="BW120" s="41"/>
      <c r="BX120" s="41"/>
      <c r="BY120" s="41"/>
      <c r="BZ120" s="42"/>
    </row>
    <row r="121" spans="1:79" s="43" customFormat="1" ht="22" customHeight="1" x14ac:dyDescent="0.3">
      <c r="A121" s="71">
        <v>7</v>
      </c>
      <c r="B121" s="72"/>
      <c r="C121" s="73" t="s">
        <v>122</v>
      </c>
      <c r="D121" s="74"/>
      <c r="E121" s="74"/>
      <c r="F121" s="74"/>
      <c r="G121" s="74"/>
      <c r="H121" s="74"/>
      <c r="I121" s="75"/>
      <c r="J121" s="71" t="s">
        <v>85</v>
      </c>
      <c r="K121" s="76"/>
      <c r="L121" s="76"/>
      <c r="M121" s="76"/>
      <c r="N121" s="72"/>
      <c r="O121" s="77" t="s">
        <v>512</v>
      </c>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9"/>
      <c r="BR121" s="41"/>
      <c r="BS121" s="41"/>
      <c r="BT121" s="41"/>
      <c r="BU121" s="41"/>
      <c r="BV121" s="41"/>
      <c r="BW121" s="41"/>
      <c r="BX121" s="41"/>
      <c r="BY121" s="41"/>
      <c r="BZ121" s="42"/>
    </row>
    <row r="122" spans="1:79" s="43" customFormat="1" ht="20" customHeight="1" x14ac:dyDescent="0.3">
      <c r="A122" s="71">
        <v>8</v>
      </c>
      <c r="B122" s="72"/>
      <c r="C122" s="73" t="s">
        <v>513</v>
      </c>
      <c r="D122" s="74"/>
      <c r="E122" s="74"/>
      <c r="F122" s="74"/>
      <c r="G122" s="74"/>
      <c r="H122" s="74"/>
      <c r="I122" s="75"/>
      <c r="J122" s="71" t="s">
        <v>85</v>
      </c>
      <c r="K122" s="76"/>
      <c r="L122" s="76"/>
      <c r="M122" s="76"/>
      <c r="N122" s="72"/>
      <c r="O122" s="77" t="s">
        <v>514</v>
      </c>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9"/>
      <c r="BR122" s="41"/>
      <c r="BS122" s="41"/>
      <c r="BT122" s="41"/>
      <c r="BU122" s="41"/>
      <c r="BV122" s="41"/>
      <c r="BW122" s="41"/>
      <c r="BX122" s="41"/>
      <c r="BY122" s="41"/>
      <c r="BZ122" s="42"/>
    </row>
    <row r="123" spans="1:79" s="43" customFormat="1" ht="15" customHeight="1" x14ac:dyDescent="0.3">
      <c r="A123" s="83">
        <v>0</v>
      </c>
      <c r="B123" s="85"/>
      <c r="C123" s="80" t="s">
        <v>92</v>
      </c>
      <c r="D123" s="81"/>
      <c r="E123" s="81"/>
      <c r="F123" s="81"/>
      <c r="G123" s="81"/>
      <c r="H123" s="81"/>
      <c r="I123" s="82"/>
      <c r="J123" s="83"/>
      <c r="K123" s="84"/>
      <c r="L123" s="84"/>
      <c r="M123" s="84"/>
      <c r="N123" s="85"/>
      <c r="O123" s="86"/>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8"/>
      <c r="BR123" s="41"/>
      <c r="BS123" s="41"/>
      <c r="BT123" s="41"/>
      <c r="BU123" s="41"/>
      <c r="BV123" s="41"/>
      <c r="BW123" s="41"/>
      <c r="BX123" s="41"/>
      <c r="BY123" s="41"/>
      <c r="BZ123" s="42"/>
    </row>
    <row r="124" spans="1:79" s="43" customFormat="1" ht="51.5" customHeight="1" x14ac:dyDescent="0.3">
      <c r="A124" s="71">
        <v>9</v>
      </c>
      <c r="B124" s="72"/>
      <c r="C124" s="73" t="s">
        <v>314</v>
      </c>
      <c r="D124" s="74"/>
      <c r="E124" s="74"/>
      <c r="F124" s="74"/>
      <c r="G124" s="74"/>
      <c r="H124" s="74"/>
      <c r="I124" s="75"/>
      <c r="J124" s="71" t="s">
        <v>311</v>
      </c>
      <c r="K124" s="76"/>
      <c r="L124" s="76"/>
      <c r="M124" s="76"/>
      <c r="N124" s="72"/>
      <c r="O124" s="77" t="s">
        <v>515</v>
      </c>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9"/>
      <c r="BR124" s="41"/>
      <c r="BS124" s="41"/>
      <c r="BT124" s="41"/>
      <c r="BU124" s="41"/>
      <c r="BV124" s="41"/>
      <c r="BW124" s="41"/>
      <c r="BX124" s="41"/>
      <c r="BY124" s="41"/>
      <c r="BZ124" s="42"/>
    </row>
    <row r="125" spans="1:79" s="43" customFormat="1" ht="51.5" customHeight="1" x14ac:dyDescent="0.3">
      <c r="A125" s="71">
        <v>10</v>
      </c>
      <c r="B125" s="72"/>
      <c r="C125" s="73" t="s">
        <v>516</v>
      </c>
      <c r="D125" s="74"/>
      <c r="E125" s="74"/>
      <c r="F125" s="74"/>
      <c r="G125" s="74"/>
      <c r="H125" s="74"/>
      <c r="I125" s="75"/>
      <c r="J125" s="71" t="s">
        <v>311</v>
      </c>
      <c r="K125" s="76"/>
      <c r="L125" s="76"/>
      <c r="M125" s="76"/>
      <c r="N125" s="72"/>
      <c r="O125" s="77" t="s">
        <v>517</v>
      </c>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9"/>
      <c r="BR125" s="41"/>
      <c r="BS125" s="41"/>
      <c r="BT125" s="41"/>
      <c r="BU125" s="41"/>
      <c r="BV125" s="41"/>
      <c r="BW125" s="41"/>
      <c r="BX125" s="41"/>
      <c r="BY125" s="41"/>
      <c r="BZ125" s="42"/>
    </row>
    <row r="126" spans="1:79" s="43" customFormat="1" ht="36" customHeight="1" x14ac:dyDescent="0.3">
      <c r="A126" s="71">
        <v>11</v>
      </c>
      <c r="B126" s="72"/>
      <c r="C126" s="73" t="s">
        <v>315</v>
      </c>
      <c r="D126" s="74"/>
      <c r="E126" s="74"/>
      <c r="F126" s="74"/>
      <c r="G126" s="74"/>
      <c r="H126" s="74"/>
      <c r="I126" s="75"/>
      <c r="J126" s="71" t="s">
        <v>311</v>
      </c>
      <c r="K126" s="76"/>
      <c r="L126" s="76"/>
      <c r="M126" s="76"/>
      <c r="N126" s="72"/>
      <c r="O126" s="77" t="s">
        <v>520</v>
      </c>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9"/>
      <c r="BR126" s="41"/>
      <c r="BS126" s="41"/>
      <c r="BT126" s="41"/>
      <c r="BU126" s="41"/>
      <c r="BV126" s="41"/>
      <c r="BW126" s="41"/>
      <c r="BX126" s="41"/>
      <c r="BY126" s="41"/>
      <c r="BZ126" s="42"/>
    </row>
    <row r="127" spans="1:79" s="43" customFormat="1" ht="15" customHeight="1" x14ac:dyDescent="0.3">
      <c r="A127" s="71">
        <v>0</v>
      </c>
      <c r="B127" s="72"/>
      <c r="C127" s="80" t="s">
        <v>95</v>
      </c>
      <c r="D127" s="81"/>
      <c r="E127" s="81"/>
      <c r="F127" s="81"/>
      <c r="G127" s="81"/>
      <c r="H127" s="81"/>
      <c r="I127" s="82"/>
      <c r="J127" s="83"/>
      <c r="K127" s="84"/>
      <c r="L127" s="84"/>
      <c r="M127" s="84"/>
      <c r="N127" s="85"/>
      <c r="O127" s="86"/>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8"/>
      <c r="BR127" s="41"/>
      <c r="BS127" s="41"/>
      <c r="BT127" s="41"/>
      <c r="BU127" s="41"/>
      <c r="BV127" s="41"/>
      <c r="BW127" s="41"/>
      <c r="BX127" s="41"/>
      <c r="BY127" s="41"/>
      <c r="BZ127" s="42"/>
    </row>
    <row r="128" spans="1:79" s="43" customFormat="1" ht="47" customHeight="1" x14ac:dyDescent="0.3">
      <c r="A128" s="71">
        <v>10</v>
      </c>
      <c r="B128" s="72"/>
      <c r="C128" s="73" t="s">
        <v>129</v>
      </c>
      <c r="D128" s="74"/>
      <c r="E128" s="74"/>
      <c r="F128" s="74"/>
      <c r="G128" s="74"/>
      <c r="H128" s="74"/>
      <c r="I128" s="75"/>
      <c r="J128" s="71" t="s">
        <v>317</v>
      </c>
      <c r="K128" s="76"/>
      <c r="L128" s="76"/>
      <c r="M128" s="76"/>
      <c r="N128" s="72"/>
      <c r="O128" s="77" t="s">
        <v>521</v>
      </c>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9"/>
      <c r="BR128" s="41"/>
      <c r="BS128" s="41"/>
      <c r="BT128" s="41"/>
      <c r="BU128" s="41"/>
      <c r="BV128" s="41"/>
      <c r="BW128" s="41"/>
      <c r="BX128" s="41"/>
      <c r="BY128" s="41"/>
      <c r="BZ128" s="42"/>
    </row>
    <row r="129" spans="1:78" s="43" customFormat="1" ht="34" customHeight="1" x14ac:dyDescent="0.3">
      <c r="A129" s="71">
        <v>12</v>
      </c>
      <c r="B129" s="72"/>
      <c r="C129" s="73" t="s">
        <v>130</v>
      </c>
      <c r="D129" s="74"/>
      <c r="E129" s="74"/>
      <c r="F129" s="74"/>
      <c r="G129" s="74"/>
      <c r="H129" s="74"/>
      <c r="I129" s="75"/>
      <c r="J129" s="71" t="s">
        <v>317</v>
      </c>
      <c r="K129" s="76"/>
      <c r="L129" s="76"/>
      <c r="M129" s="76"/>
      <c r="N129" s="72"/>
      <c r="O129" s="77" t="s">
        <v>518</v>
      </c>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9"/>
      <c r="BR129" s="41"/>
      <c r="BS129" s="41"/>
      <c r="BT129" s="41"/>
      <c r="BU129" s="41"/>
      <c r="BV129" s="41"/>
      <c r="BW129" s="41"/>
      <c r="BX129" s="41"/>
      <c r="BY129" s="41"/>
      <c r="BZ129" s="42"/>
    </row>
    <row r="130" spans="1:78" s="43" customFormat="1" ht="43.5" customHeight="1" x14ac:dyDescent="0.3">
      <c r="A130" s="71">
        <v>13</v>
      </c>
      <c r="B130" s="72"/>
      <c r="C130" s="73" t="s">
        <v>131</v>
      </c>
      <c r="D130" s="74"/>
      <c r="E130" s="74"/>
      <c r="F130" s="74"/>
      <c r="G130" s="74"/>
      <c r="H130" s="74"/>
      <c r="I130" s="75"/>
      <c r="J130" s="71" t="s">
        <v>317</v>
      </c>
      <c r="K130" s="76"/>
      <c r="L130" s="76"/>
      <c r="M130" s="76"/>
      <c r="N130" s="72"/>
      <c r="O130" s="77" t="s">
        <v>535</v>
      </c>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9"/>
      <c r="BR130" s="41"/>
      <c r="BS130" s="41"/>
      <c r="BT130" s="41"/>
      <c r="BU130" s="41"/>
      <c r="BV130" s="41"/>
      <c r="BW130" s="41"/>
      <c r="BX130" s="41"/>
      <c r="BY130" s="41"/>
      <c r="BZ130" s="42"/>
    </row>
    <row r="131" spans="1:78" s="43" customFormat="1" ht="68.5" hidden="1" customHeight="1" x14ac:dyDescent="0.3">
      <c r="A131" s="71">
        <v>13</v>
      </c>
      <c r="B131" s="72"/>
      <c r="C131" s="73" t="s">
        <v>316</v>
      </c>
      <c r="D131" s="74"/>
      <c r="E131" s="74"/>
      <c r="F131" s="74"/>
      <c r="G131" s="74"/>
      <c r="H131" s="74"/>
      <c r="I131" s="75"/>
      <c r="J131" s="71" t="s">
        <v>317</v>
      </c>
      <c r="K131" s="76"/>
      <c r="L131" s="76"/>
      <c r="M131" s="76"/>
      <c r="N131" s="72"/>
      <c r="O131" s="77" t="s">
        <v>477</v>
      </c>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9"/>
      <c r="BR131" s="41"/>
      <c r="BS131" s="41"/>
      <c r="BT131" s="41"/>
      <c r="BU131" s="41"/>
      <c r="BV131" s="41"/>
      <c r="BW131" s="41"/>
      <c r="BX131" s="41"/>
      <c r="BY131" s="41"/>
      <c r="BZ131" s="42"/>
    </row>
    <row r="132" spans="1:78" ht="15.5" x14ac:dyDescent="0.3">
      <c r="A132" s="28"/>
      <c r="B132" s="28"/>
      <c r="C132" s="29"/>
      <c r="D132" s="29"/>
      <c r="E132" s="29"/>
      <c r="F132" s="29"/>
      <c r="G132" s="29"/>
      <c r="H132" s="29"/>
      <c r="I132" s="29"/>
      <c r="J132" s="29"/>
      <c r="K132" s="29"/>
      <c r="L132" s="29"/>
      <c r="M132" s="29"/>
      <c r="N132" s="29"/>
      <c r="O132" s="29"/>
      <c r="P132" s="29"/>
      <c r="Q132" s="29"/>
      <c r="R132" s="29"/>
      <c r="S132" s="29"/>
      <c r="T132" s="29"/>
      <c r="U132" s="29"/>
      <c r="V132" s="29"/>
      <c r="W132" s="29"/>
      <c r="X132" s="29"/>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1"/>
      <c r="AY132" s="31"/>
      <c r="AZ132" s="31"/>
      <c r="BA132" s="31"/>
      <c r="BB132" s="31"/>
      <c r="BC132" s="31"/>
      <c r="BD132" s="31"/>
      <c r="BE132" s="31"/>
      <c r="BF132" s="31"/>
      <c r="BG132" s="31"/>
      <c r="BH132" s="31"/>
      <c r="BI132" s="31"/>
      <c r="BJ132" s="31"/>
      <c r="BK132" s="31"/>
      <c r="BL132" s="31"/>
      <c r="BM132" s="31"/>
      <c r="BN132" s="31"/>
      <c r="BO132" s="31"/>
      <c r="BP132" s="31"/>
      <c r="BQ132" s="31"/>
      <c r="BR132" s="9"/>
      <c r="BS132" s="9"/>
      <c r="BT132" s="9"/>
      <c r="BU132" s="9"/>
      <c r="BV132" s="9"/>
      <c r="BW132" s="9"/>
      <c r="BX132" s="9"/>
      <c r="BY132" s="9"/>
      <c r="BZ132" s="7"/>
    </row>
    <row r="133" spans="1:78" ht="16" customHeight="1" x14ac:dyDescent="0.3">
      <c r="A133" s="118" t="s">
        <v>64</v>
      </c>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8"/>
      <c r="AY133" s="118"/>
      <c r="AZ133" s="118"/>
      <c r="BA133" s="118"/>
      <c r="BB133" s="118"/>
      <c r="BC133" s="118"/>
      <c r="BD133" s="118"/>
      <c r="BE133" s="118"/>
      <c r="BF133" s="118"/>
      <c r="BG133" s="118"/>
      <c r="BH133" s="118"/>
      <c r="BI133" s="118"/>
      <c r="BJ133" s="118"/>
      <c r="BK133" s="118"/>
      <c r="BL133" s="118"/>
    </row>
    <row r="134" spans="1:78" ht="39" customHeight="1" x14ac:dyDescent="0.3">
      <c r="A134" s="201" t="s">
        <v>318</v>
      </c>
      <c r="B134" s="201"/>
      <c r="C134" s="201"/>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row>
    <row r="135" spans="1:78" ht="15.5" x14ac:dyDescent="0.3">
      <c r="A135" s="28"/>
      <c r="B135" s="28"/>
      <c r="C135" s="29"/>
      <c r="D135" s="29"/>
      <c r="E135" s="29"/>
      <c r="F135" s="29"/>
      <c r="G135" s="29"/>
      <c r="H135" s="29"/>
      <c r="I135" s="29"/>
      <c r="J135" s="29"/>
      <c r="K135" s="29"/>
      <c r="L135" s="29"/>
      <c r="M135" s="29"/>
      <c r="N135" s="29"/>
      <c r="O135" s="29"/>
      <c r="P135" s="29"/>
      <c r="Q135" s="29"/>
      <c r="R135" s="29"/>
      <c r="S135" s="29"/>
      <c r="T135" s="29"/>
      <c r="U135" s="29"/>
      <c r="V135" s="29"/>
      <c r="W135" s="29"/>
      <c r="X135" s="29"/>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1"/>
      <c r="AY135" s="31"/>
      <c r="AZ135" s="31"/>
      <c r="BA135" s="31"/>
      <c r="BB135" s="31"/>
      <c r="BC135" s="31"/>
      <c r="BD135" s="31"/>
      <c r="BE135" s="31"/>
      <c r="BF135" s="31"/>
      <c r="BG135" s="31"/>
      <c r="BH135" s="31"/>
      <c r="BI135" s="31"/>
      <c r="BJ135" s="31"/>
      <c r="BK135" s="31"/>
      <c r="BL135" s="31"/>
      <c r="BM135" s="31"/>
      <c r="BN135" s="31"/>
      <c r="BO135" s="31"/>
      <c r="BP135" s="31"/>
      <c r="BQ135" s="31"/>
      <c r="BR135" s="9"/>
      <c r="BS135" s="9"/>
      <c r="BT135" s="9"/>
      <c r="BU135" s="9"/>
      <c r="BV135" s="9"/>
      <c r="BW135" s="9"/>
      <c r="BX135" s="9"/>
      <c r="BY135" s="9"/>
      <c r="BZ135" s="7"/>
    </row>
    <row r="136" spans="1:78" ht="16" customHeight="1" x14ac:dyDescent="0.3">
      <c r="A136" s="118" t="s">
        <v>46</v>
      </c>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row>
    <row r="137" spans="1:78" ht="16" customHeight="1" x14ac:dyDescent="0.3">
      <c r="A137" s="201" t="s">
        <v>504</v>
      </c>
      <c r="B137" s="201"/>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1"/>
    </row>
    <row r="138" spans="1:78" ht="16" customHeight="1" x14ac:dyDescent="0.3">
      <c r="A138" s="15"/>
      <c r="B138" s="15"/>
      <c r="C138" s="15"/>
      <c r="D138" s="15"/>
      <c r="E138" s="15"/>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row>
    <row r="139" spans="1:78" ht="12" customHeight="1" x14ac:dyDescent="0.3">
      <c r="A139" s="27" t="s">
        <v>76</v>
      </c>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row>
    <row r="140" spans="1:78" ht="12" customHeight="1" x14ac:dyDescent="0.3">
      <c r="A140" s="27" t="s">
        <v>67</v>
      </c>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row>
    <row r="141" spans="1:78" s="27" customFormat="1" ht="12" customHeight="1" x14ac:dyDescent="0.25">
      <c r="A141" s="27" t="s">
        <v>68</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row>
    <row r="142" spans="1:78" ht="16" customHeight="1" x14ac:dyDescent="0.35">
      <c r="A142" s="26"/>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row>
    <row r="143" spans="1:78" ht="22" customHeight="1" x14ac:dyDescent="0.35">
      <c r="A143" s="208" t="s">
        <v>99</v>
      </c>
      <c r="B143" s="208"/>
      <c r="C143" s="208"/>
      <c r="D143" s="208"/>
      <c r="E143" s="208"/>
      <c r="F143" s="208"/>
      <c r="G143" s="208"/>
      <c r="H143" s="208"/>
      <c r="I143" s="208"/>
      <c r="J143" s="208"/>
      <c r="K143" s="208"/>
      <c r="L143" s="208"/>
      <c r="M143" s="208"/>
      <c r="N143" s="208"/>
      <c r="O143" s="208"/>
      <c r="P143" s="208"/>
      <c r="Q143" s="208"/>
      <c r="R143" s="208"/>
      <c r="S143" s="208"/>
      <c r="T143" s="208"/>
      <c r="U143" s="208"/>
      <c r="V143" s="208"/>
      <c r="W143" s="110"/>
      <c r="X143" s="110"/>
      <c r="Y143" s="110"/>
      <c r="Z143" s="110"/>
      <c r="AA143" s="110"/>
      <c r="AB143" s="110"/>
      <c r="AC143" s="110"/>
      <c r="AD143" s="110"/>
      <c r="AE143" s="110"/>
      <c r="AF143" s="110"/>
      <c r="AG143" s="110"/>
      <c r="AH143" s="110"/>
      <c r="AI143" s="110"/>
      <c r="AJ143" s="110"/>
      <c r="AK143" s="110"/>
      <c r="AL143" s="110"/>
      <c r="AM143" s="110"/>
      <c r="AN143" s="2"/>
      <c r="AO143" s="2"/>
      <c r="AP143" s="206" t="s">
        <v>505</v>
      </c>
      <c r="AQ143" s="206"/>
      <c r="AR143" s="206"/>
      <c r="AS143" s="206"/>
      <c r="AT143" s="206"/>
      <c r="AU143" s="206"/>
      <c r="AV143" s="206"/>
      <c r="AW143" s="206"/>
      <c r="AX143" s="206"/>
      <c r="AY143" s="206"/>
      <c r="AZ143" s="206"/>
      <c r="BA143" s="206"/>
      <c r="BB143" s="206"/>
      <c r="BC143" s="206"/>
      <c r="BD143" s="206"/>
      <c r="BE143" s="206"/>
      <c r="BF143" s="206"/>
      <c r="BG143" s="206"/>
      <c r="BH143" s="206"/>
    </row>
    <row r="144" spans="1:78" x14ac:dyDescent="0.3">
      <c r="W144" s="207" t="s">
        <v>8</v>
      </c>
      <c r="X144" s="207"/>
      <c r="Y144" s="207"/>
      <c r="Z144" s="207"/>
      <c r="AA144" s="207"/>
      <c r="AB144" s="207"/>
      <c r="AC144" s="207"/>
      <c r="AD144" s="207"/>
      <c r="AE144" s="207"/>
      <c r="AF144" s="207"/>
      <c r="AG144" s="207"/>
      <c r="AH144" s="207"/>
      <c r="AI144" s="207"/>
      <c r="AJ144" s="207"/>
      <c r="AK144" s="207"/>
      <c r="AL144" s="207"/>
      <c r="AM144" s="207"/>
      <c r="AN144" s="3"/>
      <c r="AO144" s="3"/>
      <c r="AP144" s="207" t="s">
        <v>72</v>
      </c>
      <c r="AQ144" s="207"/>
      <c r="AR144" s="207"/>
      <c r="AS144" s="207"/>
      <c r="AT144" s="207"/>
      <c r="AU144" s="207"/>
      <c r="AV144" s="207"/>
      <c r="AW144" s="207"/>
      <c r="AX144" s="207"/>
      <c r="AY144" s="207"/>
      <c r="AZ144" s="207"/>
      <c r="BA144" s="207"/>
      <c r="BB144" s="207"/>
      <c r="BC144" s="207"/>
      <c r="BD144" s="207"/>
      <c r="BE144" s="207"/>
      <c r="BF144" s="207"/>
      <c r="BG144" s="207"/>
      <c r="BH144" s="207"/>
    </row>
    <row r="147" spans="1:60" ht="16" customHeight="1" x14ac:dyDescent="0.35">
      <c r="A147" s="205" t="s">
        <v>319</v>
      </c>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110"/>
      <c r="X147" s="110"/>
      <c r="Y147" s="110"/>
      <c r="Z147" s="110"/>
      <c r="AA147" s="110"/>
      <c r="AB147" s="110"/>
      <c r="AC147" s="110"/>
      <c r="AD147" s="110"/>
      <c r="AE147" s="110"/>
      <c r="AF147" s="110"/>
      <c r="AG147" s="110"/>
      <c r="AH147" s="110"/>
      <c r="AI147" s="110"/>
      <c r="AJ147" s="110"/>
      <c r="AK147" s="110"/>
      <c r="AL147" s="110"/>
      <c r="AM147" s="110"/>
      <c r="AN147" s="2"/>
      <c r="AO147" s="2"/>
      <c r="AP147" s="206" t="s">
        <v>100</v>
      </c>
      <c r="AQ147" s="206"/>
      <c r="AR147" s="206"/>
      <c r="AS147" s="206"/>
      <c r="AT147" s="206"/>
      <c r="AU147" s="206"/>
      <c r="AV147" s="206"/>
      <c r="AW147" s="206"/>
      <c r="AX147" s="206"/>
      <c r="AY147" s="206"/>
      <c r="AZ147" s="206"/>
      <c r="BA147" s="206"/>
      <c r="BB147" s="206"/>
      <c r="BC147" s="206"/>
      <c r="BD147" s="206"/>
      <c r="BE147" s="206"/>
      <c r="BF147" s="206"/>
      <c r="BG147" s="206"/>
      <c r="BH147" s="206"/>
    </row>
    <row r="148" spans="1:60" x14ac:dyDescent="0.3">
      <c r="W148" s="207" t="s">
        <v>8</v>
      </c>
      <c r="X148" s="207"/>
      <c r="Y148" s="207"/>
      <c r="Z148" s="207"/>
      <c r="AA148" s="207"/>
      <c r="AB148" s="207"/>
      <c r="AC148" s="207"/>
      <c r="AD148" s="207"/>
      <c r="AE148" s="207"/>
      <c r="AF148" s="207"/>
      <c r="AG148" s="207"/>
      <c r="AH148" s="207"/>
      <c r="AI148" s="207"/>
      <c r="AJ148" s="207"/>
      <c r="AK148" s="207"/>
      <c r="AL148" s="207"/>
      <c r="AM148" s="207"/>
      <c r="AN148" s="3"/>
      <c r="AO148" s="3"/>
      <c r="AP148" s="207" t="s">
        <v>72</v>
      </c>
      <c r="AQ148" s="207"/>
      <c r="AR148" s="207"/>
      <c r="AS148" s="207"/>
      <c r="AT148" s="207"/>
      <c r="AU148" s="207"/>
      <c r="AV148" s="207"/>
      <c r="AW148" s="207"/>
      <c r="AX148" s="207"/>
      <c r="AY148" s="207"/>
      <c r="AZ148" s="207"/>
      <c r="BA148" s="207"/>
      <c r="BB148" s="207"/>
      <c r="BC148" s="207"/>
      <c r="BD148" s="207"/>
      <c r="BE148" s="207"/>
      <c r="BF148" s="207"/>
      <c r="BG148" s="207"/>
      <c r="BH148" s="207"/>
    </row>
  </sheetData>
  <mergeCells count="815">
    <mergeCell ref="A122:B122"/>
    <mergeCell ref="C122:I122"/>
    <mergeCell ref="J122:N122"/>
    <mergeCell ref="O122:BQ122"/>
    <mergeCell ref="A125:B125"/>
    <mergeCell ref="C125:I125"/>
    <mergeCell ref="J125:N125"/>
    <mergeCell ref="O125:BQ125"/>
    <mergeCell ref="AX106:BB106"/>
    <mergeCell ref="BC106:BG106"/>
    <mergeCell ref="BH106:BL106"/>
    <mergeCell ref="BM106:BQ106"/>
    <mergeCell ref="A106:B106"/>
    <mergeCell ref="C106:I106"/>
    <mergeCell ref="J106:N106"/>
    <mergeCell ref="O106:X106"/>
    <mergeCell ref="Y106:AC106"/>
    <mergeCell ref="AD106:AH106"/>
    <mergeCell ref="AI106:AM106"/>
    <mergeCell ref="AN106:AR106"/>
    <mergeCell ref="AS106:AW106"/>
    <mergeCell ref="A118:B118"/>
    <mergeCell ref="C118:I118"/>
    <mergeCell ref="J118:N118"/>
    <mergeCell ref="AX104:BB104"/>
    <mergeCell ref="BC104:BG104"/>
    <mergeCell ref="BH104:BL104"/>
    <mergeCell ref="BM104:BQ104"/>
    <mergeCell ref="A105:B105"/>
    <mergeCell ref="C105:I105"/>
    <mergeCell ref="J105:N105"/>
    <mergeCell ref="O105:X105"/>
    <mergeCell ref="Y105:AC105"/>
    <mergeCell ref="AD105:AH105"/>
    <mergeCell ref="AI105:AM105"/>
    <mergeCell ref="AN105:AR105"/>
    <mergeCell ref="AS105:AW105"/>
    <mergeCell ref="AX105:BB105"/>
    <mergeCell ref="BC105:BG105"/>
    <mergeCell ref="BH105:BL105"/>
    <mergeCell ref="BM105:BQ105"/>
    <mergeCell ref="A104:B104"/>
    <mergeCell ref="C104:I104"/>
    <mergeCell ref="J104:N104"/>
    <mergeCell ref="O104:X104"/>
    <mergeCell ref="Y104:AC104"/>
    <mergeCell ref="AD104:AH104"/>
    <mergeCell ref="AI104:AM104"/>
    <mergeCell ref="AN104:AR104"/>
    <mergeCell ref="AS104:AW104"/>
    <mergeCell ref="A86:B86"/>
    <mergeCell ref="C86:I86"/>
    <mergeCell ref="J86:N86"/>
    <mergeCell ref="O86:X86"/>
    <mergeCell ref="Y86:AC86"/>
    <mergeCell ref="AD86:AH86"/>
    <mergeCell ref="AI86:AM86"/>
    <mergeCell ref="AN86:AR86"/>
    <mergeCell ref="AS86:AW86"/>
    <mergeCell ref="AI102:AM102"/>
    <mergeCell ref="AN102:AR102"/>
    <mergeCell ref="AN100:AR100"/>
    <mergeCell ref="AS100:AW100"/>
    <mergeCell ref="AN98:AR98"/>
    <mergeCell ref="AS98:AW98"/>
    <mergeCell ref="A95:B95"/>
    <mergeCell ref="C95:I95"/>
    <mergeCell ref="J95:N95"/>
    <mergeCell ref="O95:X95"/>
    <mergeCell ref="Y95:AC95"/>
    <mergeCell ref="AD95:AH95"/>
    <mergeCell ref="A94:B94"/>
    <mergeCell ref="BI44:BM44"/>
    <mergeCell ref="BN44:BQ44"/>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A44:B44"/>
    <mergeCell ref="C44:Z44"/>
    <mergeCell ref="AA44:AE44"/>
    <mergeCell ref="AF44:AJ44"/>
    <mergeCell ref="AK44:AO44"/>
    <mergeCell ref="AP44:AT44"/>
    <mergeCell ref="AU44:AY44"/>
    <mergeCell ref="AZ44:BC44"/>
    <mergeCell ref="BD44:BH44"/>
    <mergeCell ref="A131:B131"/>
    <mergeCell ref="C131:I131"/>
    <mergeCell ref="J131:N131"/>
    <mergeCell ref="O131:BQ131"/>
    <mergeCell ref="A123:B123"/>
    <mergeCell ref="C123:I123"/>
    <mergeCell ref="J123:N123"/>
    <mergeCell ref="O123:BQ123"/>
    <mergeCell ref="A126:B126"/>
    <mergeCell ref="C126:I126"/>
    <mergeCell ref="J126:N126"/>
    <mergeCell ref="O126:BQ126"/>
    <mergeCell ref="A129:B129"/>
    <mergeCell ref="C129:I129"/>
    <mergeCell ref="J129:N129"/>
    <mergeCell ref="O129:BQ129"/>
    <mergeCell ref="A130:B130"/>
    <mergeCell ref="C130:I130"/>
    <mergeCell ref="J130:N130"/>
    <mergeCell ref="O130:BQ130"/>
    <mergeCell ref="A124:B124"/>
    <mergeCell ref="C124:I124"/>
    <mergeCell ref="J124:N124"/>
    <mergeCell ref="O124:BQ124"/>
    <mergeCell ref="O118:BQ118"/>
    <mergeCell ref="A119:B119"/>
    <mergeCell ref="C119:I119"/>
    <mergeCell ref="J119:N119"/>
    <mergeCell ref="O119:BQ119"/>
    <mergeCell ref="AX103:BB103"/>
    <mergeCell ref="BC103:BG103"/>
    <mergeCell ref="BH103:BL103"/>
    <mergeCell ref="BM103:BQ103"/>
    <mergeCell ref="A113:B113"/>
    <mergeCell ref="C113:I113"/>
    <mergeCell ref="J113:N113"/>
    <mergeCell ref="O113:BQ113"/>
    <mergeCell ref="J117:N117"/>
    <mergeCell ref="O117:BQ117"/>
    <mergeCell ref="A108:BQ108"/>
    <mergeCell ref="A110:B110"/>
    <mergeCell ref="C110:I110"/>
    <mergeCell ref="J110:N110"/>
    <mergeCell ref="O110:BQ110"/>
    <mergeCell ref="J103:N103"/>
    <mergeCell ref="O103:X103"/>
    <mergeCell ref="Y103:AC103"/>
    <mergeCell ref="AD103:AH103"/>
    <mergeCell ref="AX100:BB100"/>
    <mergeCell ref="BC100:BG100"/>
    <mergeCell ref="BH100:BL100"/>
    <mergeCell ref="BM100:BQ100"/>
    <mergeCell ref="A101:B101"/>
    <mergeCell ref="C101:I101"/>
    <mergeCell ref="J101:N101"/>
    <mergeCell ref="O101:X101"/>
    <mergeCell ref="Y101:AC101"/>
    <mergeCell ref="AD101:AH101"/>
    <mergeCell ref="BM101:BQ101"/>
    <mergeCell ref="AI101:AM101"/>
    <mergeCell ref="AN101:AR101"/>
    <mergeCell ref="AS101:AW101"/>
    <mergeCell ref="AX101:BB101"/>
    <mergeCell ref="BC101:BG101"/>
    <mergeCell ref="BH101:BL101"/>
    <mergeCell ref="A100:B100"/>
    <mergeCell ref="C100:I100"/>
    <mergeCell ref="J100:N100"/>
    <mergeCell ref="O100:X100"/>
    <mergeCell ref="Y100:AC100"/>
    <mergeCell ref="AD100:AH100"/>
    <mergeCell ref="AI100:AM100"/>
    <mergeCell ref="AX98:BB98"/>
    <mergeCell ref="BC98:BG98"/>
    <mergeCell ref="BH98:BL98"/>
    <mergeCell ref="BM98:BQ98"/>
    <mergeCell ref="A99:B99"/>
    <mergeCell ref="C99:I99"/>
    <mergeCell ref="J99:N99"/>
    <mergeCell ref="O99:X99"/>
    <mergeCell ref="Y99:AC99"/>
    <mergeCell ref="AD99:AH99"/>
    <mergeCell ref="BM99:BQ99"/>
    <mergeCell ref="AI99:AM99"/>
    <mergeCell ref="AN99:AR99"/>
    <mergeCell ref="AS99:AW99"/>
    <mergeCell ref="AX99:BB99"/>
    <mergeCell ref="BC99:BG99"/>
    <mergeCell ref="BH99:BL99"/>
    <mergeCell ref="A98:B98"/>
    <mergeCell ref="C98:I98"/>
    <mergeCell ref="J98:N98"/>
    <mergeCell ref="O98:X98"/>
    <mergeCell ref="Y98:AC98"/>
    <mergeCell ref="AD98:AH98"/>
    <mergeCell ref="AI98:AM98"/>
    <mergeCell ref="BH96:BL96"/>
    <mergeCell ref="BM96:BQ96"/>
    <mergeCell ref="A97:B97"/>
    <mergeCell ref="C97:I97"/>
    <mergeCell ref="J97:N97"/>
    <mergeCell ref="O97:X97"/>
    <mergeCell ref="Y97:AC97"/>
    <mergeCell ref="AD97:AH97"/>
    <mergeCell ref="BM97:BQ97"/>
    <mergeCell ref="AI97:AM97"/>
    <mergeCell ref="AN97:AR97"/>
    <mergeCell ref="AS97:AW97"/>
    <mergeCell ref="AX97:BB97"/>
    <mergeCell ref="BC97:BG97"/>
    <mergeCell ref="BH97:BL97"/>
    <mergeCell ref="A96:B96"/>
    <mergeCell ref="C96:I96"/>
    <mergeCell ref="J96:N96"/>
    <mergeCell ref="BM95:BQ95"/>
    <mergeCell ref="AI95:AM95"/>
    <mergeCell ref="AN95:AR95"/>
    <mergeCell ref="AS95:AW95"/>
    <mergeCell ref="AX95:BB95"/>
    <mergeCell ref="BC95:BG95"/>
    <mergeCell ref="BH95:BL95"/>
    <mergeCell ref="BH92:BL92"/>
    <mergeCell ref="BM92:BQ92"/>
    <mergeCell ref="BM93:BQ93"/>
    <mergeCell ref="AX93:BB93"/>
    <mergeCell ref="BC93:BG93"/>
    <mergeCell ref="BH93:BL93"/>
    <mergeCell ref="AX94:BB94"/>
    <mergeCell ref="BC94:BG94"/>
    <mergeCell ref="BH94:BL94"/>
    <mergeCell ref="BM94:BQ94"/>
    <mergeCell ref="C94:I94"/>
    <mergeCell ref="J94:N94"/>
    <mergeCell ref="O94:X94"/>
    <mergeCell ref="Y94:AC94"/>
    <mergeCell ref="AD94:AH94"/>
    <mergeCell ref="AI94:AM94"/>
    <mergeCell ref="AN94:AR94"/>
    <mergeCell ref="AS94:AW94"/>
    <mergeCell ref="AI93:AM93"/>
    <mergeCell ref="AN93:AR93"/>
    <mergeCell ref="AS93:AW93"/>
    <mergeCell ref="A93:B93"/>
    <mergeCell ref="C93:I93"/>
    <mergeCell ref="J93:N93"/>
    <mergeCell ref="O93:X93"/>
    <mergeCell ref="Y93:AC93"/>
    <mergeCell ref="AD93:AH93"/>
    <mergeCell ref="A92:B92"/>
    <mergeCell ref="C92:I92"/>
    <mergeCell ref="J92:N92"/>
    <mergeCell ref="O92:X92"/>
    <mergeCell ref="Y92:AC92"/>
    <mergeCell ref="AD92:AH92"/>
    <mergeCell ref="BH89:BL89"/>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91:BB91"/>
    <mergeCell ref="BC91:BG91"/>
    <mergeCell ref="BH91:BL91"/>
    <mergeCell ref="BM91:BQ91"/>
    <mergeCell ref="A90:B90"/>
    <mergeCell ref="C90:I90"/>
    <mergeCell ref="J90:N90"/>
    <mergeCell ref="BM88:BQ88"/>
    <mergeCell ref="AI88:AM88"/>
    <mergeCell ref="AN88:AR88"/>
    <mergeCell ref="AS88:AW88"/>
    <mergeCell ref="AX88:BB88"/>
    <mergeCell ref="BC88:BG88"/>
    <mergeCell ref="BH88:BL88"/>
    <mergeCell ref="BC87:BG87"/>
    <mergeCell ref="BH87:BL87"/>
    <mergeCell ref="BM87:BQ87"/>
    <mergeCell ref="AX87:BB87"/>
    <mergeCell ref="C89:I89"/>
    <mergeCell ref="A89:B89"/>
    <mergeCell ref="A88:B88"/>
    <mergeCell ref="C88:I88"/>
    <mergeCell ref="J88:N88"/>
    <mergeCell ref="O88:X88"/>
    <mergeCell ref="Y88:AC88"/>
    <mergeCell ref="AD88:AH88"/>
    <mergeCell ref="Y89:AC89"/>
    <mergeCell ref="J89:N89"/>
    <mergeCell ref="BH86:BL86"/>
    <mergeCell ref="BM86:BQ86"/>
    <mergeCell ref="BC81:BG81"/>
    <mergeCell ref="BH81:BL81"/>
    <mergeCell ref="BM81:BQ81"/>
    <mergeCell ref="AS84:AW84"/>
    <mergeCell ref="AX84:BB84"/>
    <mergeCell ref="BC84:BG84"/>
    <mergeCell ref="BH84:BL84"/>
    <mergeCell ref="BM84:BQ84"/>
    <mergeCell ref="BM82:BQ82"/>
    <mergeCell ref="AS82:AW82"/>
    <mergeCell ref="AX82:BB82"/>
    <mergeCell ref="BC82:BG82"/>
    <mergeCell ref="BH82:BL82"/>
    <mergeCell ref="AX86:BB86"/>
    <mergeCell ref="AS81:AW81"/>
    <mergeCell ref="AX81:BB81"/>
    <mergeCell ref="BH85:BL85"/>
    <mergeCell ref="BM85:BQ85"/>
    <mergeCell ref="AS85:AW85"/>
    <mergeCell ref="A85:B85"/>
    <mergeCell ref="AX85:BB85"/>
    <mergeCell ref="BC85:BG85"/>
    <mergeCell ref="C85:I85"/>
    <mergeCell ref="J85:N85"/>
    <mergeCell ref="O85:X85"/>
    <mergeCell ref="Y85:AC85"/>
    <mergeCell ref="AD85:AH85"/>
    <mergeCell ref="AI85:AM85"/>
    <mergeCell ref="AN85:AR85"/>
    <mergeCell ref="Y82:AC82"/>
    <mergeCell ref="AD82:AH82"/>
    <mergeCell ref="BC79:BG79"/>
    <mergeCell ref="AD87:AH87"/>
    <mergeCell ref="AI87:AM87"/>
    <mergeCell ref="BC86:BG86"/>
    <mergeCell ref="AI82:AM82"/>
    <mergeCell ref="AN82:AR82"/>
    <mergeCell ref="AN87:AR87"/>
    <mergeCell ref="AS87:AW87"/>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S79:AW79"/>
    <mergeCell ref="AX79:BB79"/>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N77:AR77"/>
    <mergeCell ref="AS77:AW77"/>
    <mergeCell ref="AX77:BB77"/>
    <mergeCell ref="BC77:BG77"/>
    <mergeCell ref="AS76:AW76"/>
    <mergeCell ref="AX76:BB76"/>
    <mergeCell ref="BC76:BG76"/>
    <mergeCell ref="BH76:BL76"/>
    <mergeCell ref="A76:B76"/>
    <mergeCell ref="C76:I76"/>
    <mergeCell ref="J76:N76"/>
    <mergeCell ref="O76:X76"/>
    <mergeCell ref="Y76:AC76"/>
    <mergeCell ref="AD76:AH76"/>
    <mergeCell ref="BI64:BN64"/>
    <mergeCell ref="AN75:AR75"/>
    <mergeCell ref="AS75:AW75"/>
    <mergeCell ref="AX75:BB75"/>
    <mergeCell ref="BC75:BG75"/>
    <mergeCell ref="BH75:BL75"/>
    <mergeCell ref="BM75:BQ75"/>
    <mergeCell ref="C75:I75"/>
    <mergeCell ref="J75:N75"/>
    <mergeCell ref="O75:X75"/>
    <mergeCell ref="Y75:AC75"/>
    <mergeCell ref="AD75:AH75"/>
    <mergeCell ref="AI75:AM75"/>
    <mergeCell ref="AX74:BB74"/>
    <mergeCell ref="BC74:BG74"/>
    <mergeCell ref="BH74:BL74"/>
    <mergeCell ref="BM74:BQ74"/>
    <mergeCell ref="AX72:BB72"/>
    <mergeCell ref="BC72:BG72"/>
    <mergeCell ref="BH72:BL72"/>
    <mergeCell ref="BM72:BQ72"/>
    <mergeCell ref="AN74:AR74"/>
    <mergeCell ref="AS74:AW74"/>
    <mergeCell ref="A65:B65"/>
    <mergeCell ref="C65:R65"/>
    <mergeCell ref="S65:W65"/>
    <mergeCell ref="X65:AB65"/>
    <mergeCell ref="AC65:AH65"/>
    <mergeCell ref="AI65:AM65"/>
    <mergeCell ref="AY63:BC63"/>
    <mergeCell ref="BD63:BH63"/>
    <mergeCell ref="BI63:BN63"/>
    <mergeCell ref="A64:B64"/>
    <mergeCell ref="C64:R64"/>
    <mergeCell ref="S64:W64"/>
    <mergeCell ref="X64:AB64"/>
    <mergeCell ref="AC64:AH64"/>
    <mergeCell ref="AI64:AM64"/>
    <mergeCell ref="AN64:AR64"/>
    <mergeCell ref="AN65:AR65"/>
    <mergeCell ref="AS65:AX65"/>
    <mergeCell ref="AY65:BC65"/>
    <mergeCell ref="BD65:BH65"/>
    <mergeCell ref="BI65:BN65"/>
    <mergeCell ref="AS64:AX64"/>
    <mergeCell ref="AY64:BC64"/>
    <mergeCell ref="BD64:BH64"/>
    <mergeCell ref="BD62:BH62"/>
    <mergeCell ref="BI62:BN62"/>
    <mergeCell ref="A63:B63"/>
    <mergeCell ref="C63:R63"/>
    <mergeCell ref="S63:W63"/>
    <mergeCell ref="X63:AB63"/>
    <mergeCell ref="AC63:AH63"/>
    <mergeCell ref="AI63:AM63"/>
    <mergeCell ref="AN63:AR63"/>
    <mergeCell ref="AS63:AX63"/>
    <mergeCell ref="A62:B62"/>
    <mergeCell ref="C62:R62"/>
    <mergeCell ref="S62:W62"/>
    <mergeCell ref="X62:AB62"/>
    <mergeCell ref="AC62:AH62"/>
    <mergeCell ref="AP47:AT47"/>
    <mergeCell ref="AU47:AY47"/>
    <mergeCell ref="AZ47:BC47"/>
    <mergeCell ref="BD47:BH47"/>
    <mergeCell ref="BI47:BM47"/>
    <mergeCell ref="BN47:BQ47"/>
    <mergeCell ref="AU45:AY45"/>
    <mergeCell ref="AZ45:BC45"/>
    <mergeCell ref="BD45:BH45"/>
    <mergeCell ref="BI45:BM45"/>
    <mergeCell ref="BN45:BQ45"/>
    <mergeCell ref="AP45:AT45"/>
    <mergeCell ref="AP46:AT46"/>
    <mergeCell ref="AU46:AY46"/>
    <mergeCell ref="AZ46:BC46"/>
    <mergeCell ref="BD46:BH46"/>
    <mergeCell ref="BI46:BM46"/>
    <mergeCell ref="BN46:BQ46"/>
    <mergeCell ref="AK47:AO47"/>
    <mergeCell ref="A45:B45"/>
    <mergeCell ref="C45:Z45"/>
    <mergeCell ref="AA45:AE45"/>
    <mergeCell ref="AF45:AJ45"/>
    <mergeCell ref="AK45:AO45"/>
    <mergeCell ref="A46:B46"/>
    <mergeCell ref="C46:Z46"/>
    <mergeCell ref="AA46:AE46"/>
    <mergeCell ref="AF46:AJ46"/>
    <mergeCell ref="AK46:AO46"/>
    <mergeCell ref="A47:B47"/>
    <mergeCell ref="C47:Z47"/>
    <mergeCell ref="AA47:AE47"/>
    <mergeCell ref="AF47:AJ47"/>
    <mergeCell ref="A147:V147"/>
    <mergeCell ref="W147:AM147"/>
    <mergeCell ref="AP147:BH147"/>
    <mergeCell ref="W148:AM148"/>
    <mergeCell ref="AP148:BH148"/>
    <mergeCell ref="A136:BL136"/>
    <mergeCell ref="A137:BL137"/>
    <mergeCell ref="A143:V143"/>
    <mergeCell ref="W143:AM143"/>
    <mergeCell ref="AP143:BH143"/>
    <mergeCell ref="W144:AM144"/>
    <mergeCell ref="AP144:BH144"/>
    <mergeCell ref="A133:BL133"/>
    <mergeCell ref="A134:BL134"/>
    <mergeCell ref="A121:B121"/>
    <mergeCell ref="C121:I121"/>
    <mergeCell ref="J121:N121"/>
    <mergeCell ref="O121:BQ121"/>
    <mergeCell ref="A111:B111"/>
    <mergeCell ref="C111:I111"/>
    <mergeCell ref="J111:N111"/>
    <mergeCell ref="O111:BQ111"/>
    <mergeCell ref="A112:B112"/>
    <mergeCell ref="C112:I112"/>
    <mergeCell ref="J112:N112"/>
    <mergeCell ref="O112:BQ112"/>
    <mergeCell ref="A115:B115"/>
    <mergeCell ref="C115:I115"/>
    <mergeCell ref="J115:N115"/>
    <mergeCell ref="O115:BQ115"/>
    <mergeCell ref="A116:B116"/>
    <mergeCell ref="C116:I116"/>
    <mergeCell ref="J116:N116"/>
    <mergeCell ref="O116:BQ116"/>
    <mergeCell ref="A117:B117"/>
    <mergeCell ref="C117:I117"/>
    <mergeCell ref="A75:B75"/>
    <mergeCell ref="A84:B84"/>
    <mergeCell ref="C84:I84"/>
    <mergeCell ref="J84:N84"/>
    <mergeCell ref="O84:X84"/>
    <mergeCell ref="Y84:AC84"/>
    <mergeCell ref="AD84:AH84"/>
    <mergeCell ref="AI84:AM84"/>
    <mergeCell ref="AN84:AR84"/>
    <mergeCell ref="AI76:AM76"/>
    <mergeCell ref="AN76:AR76"/>
    <mergeCell ref="AN79:AR79"/>
    <mergeCell ref="AN81:AR81"/>
    <mergeCell ref="A81:B81"/>
    <mergeCell ref="C81:I81"/>
    <mergeCell ref="J81:N81"/>
    <mergeCell ref="O81:X81"/>
    <mergeCell ref="Y81:AC81"/>
    <mergeCell ref="AD81:AH81"/>
    <mergeCell ref="AI81:AM81"/>
    <mergeCell ref="A82:B82"/>
    <mergeCell ref="C82:I82"/>
    <mergeCell ref="J82:N82"/>
    <mergeCell ref="O82:X82"/>
    <mergeCell ref="BM76:BQ76"/>
    <mergeCell ref="A77:B77"/>
    <mergeCell ref="AI89:AM89"/>
    <mergeCell ref="AD89:AH89"/>
    <mergeCell ref="A74:B74"/>
    <mergeCell ref="C74:I74"/>
    <mergeCell ref="J74:N74"/>
    <mergeCell ref="O74:X74"/>
    <mergeCell ref="Y74:AC74"/>
    <mergeCell ref="AD74:AH74"/>
    <mergeCell ref="AI74:AM74"/>
    <mergeCell ref="C77:I77"/>
    <mergeCell ref="J77:N77"/>
    <mergeCell ref="O77:X77"/>
    <mergeCell ref="Y77:AC77"/>
    <mergeCell ref="AD77:AH77"/>
    <mergeCell ref="AI77:AM77"/>
    <mergeCell ref="AD79:AH79"/>
    <mergeCell ref="AI79:AM79"/>
    <mergeCell ref="A87:B87"/>
    <mergeCell ref="C87:I87"/>
    <mergeCell ref="J87:N87"/>
    <mergeCell ref="O87:X87"/>
    <mergeCell ref="Y87:AC87"/>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BD61:BH61"/>
    <mergeCell ref="BI61:BN61"/>
    <mergeCell ref="A67:BQ67"/>
    <mergeCell ref="AI62:AM62"/>
    <mergeCell ref="AN62:AR62"/>
    <mergeCell ref="AS62:AX62"/>
    <mergeCell ref="AY62:BC62"/>
    <mergeCell ref="A68:BQ68"/>
    <mergeCell ref="A70:B71"/>
    <mergeCell ref="C70:I71"/>
    <mergeCell ref="J70:N71"/>
    <mergeCell ref="O70:X71"/>
    <mergeCell ref="Y70:AM70"/>
    <mergeCell ref="AN70:BB70"/>
    <mergeCell ref="BC70:BQ70"/>
    <mergeCell ref="Y71:AC71"/>
    <mergeCell ref="AD71:AH71"/>
    <mergeCell ref="BM71:BQ71"/>
    <mergeCell ref="AI71:AM71"/>
    <mergeCell ref="AN71:AR71"/>
    <mergeCell ref="AS71:AW71"/>
    <mergeCell ref="AX71:BB71"/>
    <mergeCell ref="BC71:BG71"/>
    <mergeCell ref="BH71:BL71"/>
    <mergeCell ref="A61:B61"/>
    <mergeCell ref="C61:R61"/>
    <mergeCell ref="S61:W61"/>
    <mergeCell ref="X61:AB61"/>
    <mergeCell ref="AC61:AH61"/>
    <mergeCell ref="AI61:AM61"/>
    <mergeCell ref="AN61:AR61"/>
    <mergeCell ref="AS61:AX61"/>
    <mergeCell ref="AY61:BC61"/>
    <mergeCell ref="AY59:BC59"/>
    <mergeCell ref="BD59:BH59"/>
    <mergeCell ref="BI59:BN59"/>
    <mergeCell ref="A60:B60"/>
    <mergeCell ref="C60:R60"/>
    <mergeCell ref="S60:W60"/>
    <mergeCell ref="X60:AB60"/>
    <mergeCell ref="AC60:AH60"/>
    <mergeCell ref="AI60:AM60"/>
    <mergeCell ref="AN60:AR60"/>
    <mergeCell ref="AS60:AX60"/>
    <mergeCell ref="AY60:BC60"/>
    <mergeCell ref="BD60:BH60"/>
    <mergeCell ref="BI60:BN60"/>
    <mergeCell ref="A59:B59"/>
    <mergeCell ref="C59:R59"/>
    <mergeCell ref="S59:W59"/>
    <mergeCell ref="X59:AB59"/>
    <mergeCell ref="AC59:AH59"/>
    <mergeCell ref="AI59:AM59"/>
    <mergeCell ref="AN59:AR59"/>
    <mergeCell ref="AS59:AX59"/>
    <mergeCell ref="A49:BQ49"/>
    <mergeCell ref="A51:B51"/>
    <mergeCell ref="C51:BQ51"/>
    <mergeCell ref="A52:B52"/>
    <mergeCell ref="C52:BQ52"/>
    <mergeCell ref="A53:B53"/>
    <mergeCell ref="C53:BQ53"/>
    <mergeCell ref="BD58:BH58"/>
    <mergeCell ref="BI58:BN58"/>
    <mergeCell ref="AY58:BC58"/>
    <mergeCell ref="A43:B43"/>
    <mergeCell ref="C43:Z43"/>
    <mergeCell ref="AA43:AE43"/>
    <mergeCell ref="AF43:AJ43"/>
    <mergeCell ref="AK43:AO43"/>
    <mergeCell ref="AP43:AT43"/>
    <mergeCell ref="AU43:AY43"/>
    <mergeCell ref="AZ43:BC43"/>
    <mergeCell ref="X58:AB58"/>
    <mergeCell ref="AC58:AH58"/>
    <mergeCell ref="AI58:AM58"/>
    <mergeCell ref="AN58:AR58"/>
    <mergeCell ref="AS58:AX58"/>
    <mergeCell ref="A55:BN55"/>
    <mergeCell ref="A56:BN56"/>
    <mergeCell ref="A57:B58"/>
    <mergeCell ref="C57:R58"/>
    <mergeCell ref="S57:AH57"/>
    <mergeCell ref="AI57:AX57"/>
    <mergeCell ref="BD43:BH43"/>
    <mergeCell ref="BI43:BM43"/>
    <mergeCell ref="BN43:BQ43"/>
    <mergeCell ref="AY57:BN57"/>
    <mergeCell ref="S58:W58"/>
    <mergeCell ref="BN41:BQ41"/>
    <mergeCell ref="A42:B42"/>
    <mergeCell ref="C42:Z42"/>
    <mergeCell ref="AA42:AE42"/>
    <mergeCell ref="AF42:AJ42"/>
    <mergeCell ref="AK42:AO42"/>
    <mergeCell ref="AP42:AT42"/>
    <mergeCell ref="BI42:BM42"/>
    <mergeCell ref="BN42:BQ42"/>
    <mergeCell ref="AU42:AY42"/>
    <mergeCell ref="AZ42:BC42"/>
    <mergeCell ref="BD42:BH42"/>
    <mergeCell ref="A34:F34"/>
    <mergeCell ref="G34:BL34"/>
    <mergeCell ref="A36:BQ36"/>
    <mergeCell ref="A37:BQ37"/>
    <mergeCell ref="A38:BQ38"/>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Z41:BC41"/>
    <mergeCell ref="BD41:BH41"/>
    <mergeCell ref="BI41:BM41"/>
    <mergeCell ref="A28:BL28"/>
    <mergeCell ref="A29:BL29"/>
    <mergeCell ref="A31:BL31"/>
    <mergeCell ref="A32:F32"/>
    <mergeCell ref="G32:BL32"/>
    <mergeCell ref="A33:F33"/>
    <mergeCell ref="G33:BL33"/>
    <mergeCell ref="A25:F25"/>
    <mergeCell ref="G25:BL25"/>
    <mergeCell ref="A26:F26"/>
    <mergeCell ref="G26:BL26"/>
    <mergeCell ref="B14:L14"/>
    <mergeCell ref="N14:AS14"/>
    <mergeCell ref="AU14:BB14"/>
    <mergeCell ref="B15:L15"/>
    <mergeCell ref="N15:AS15"/>
    <mergeCell ref="AU15:BB15"/>
    <mergeCell ref="A23:BL23"/>
    <mergeCell ref="A24:F24"/>
    <mergeCell ref="G24:BL24"/>
    <mergeCell ref="B20:L20"/>
    <mergeCell ref="N20:Y20"/>
    <mergeCell ref="AA20:AI20"/>
    <mergeCell ref="AK20:BC20"/>
    <mergeCell ref="BE20:BL20"/>
    <mergeCell ref="B21:L21"/>
    <mergeCell ref="N21:Y21"/>
    <mergeCell ref="AA21:AI21"/>
    <mergeCell ref="AK21:BC21"/>
    <mergeCell ref="BE21:BL21"/>
    <mergeCell ref="BM89:BQ89"/>
    <mergeCell ref="AS102:AW102"/>
    <mergeCell ref="AX102:BB102"/>
    <mergeCell ref="BC102:BG102"/>
    <mergeCell ref="BH102:BL102"/>
    <mergeCell ref="BM102:BQ102"/>
    <mergeCell ref="AO2:BL6"/>
    <mergeCell ref="A7:BL7"/>
    <mergeCell ref="A8:BL8"/>
    <mergeCell ref="A9:BL9"/>
    <mergeCell ref="A10:BL10"/>
    <mergeCell ref="A11:BL11"/>
    <mergeCell ref="BD39:BQ39"/>
    <mergeCell ref="AP39:BC39"/>
    <mergeCell ref="AA39:AO39"/>
    <mergeCell ref="C39:Z40"/>
    <mergeCell ref="A39:B40"/>
    <mergeCell ref="B17:L17"/>
    <mergeCell ref="N17:AS17"/>
    <mergeCell ref="AU17:BB17"/>
    <mergeCell ref="B18:L18"/>
    <mergeCell ref="N18:AS18"/>
    <mergeCell ref="AU18:BB18"/>
    <mergeCell ref="A12:BL12"/>
    <mergeCell ref="AI103:AM103"/>
    <mergeCell ref="AN103:AR103"/>
    <mergeCell ref="AS103:AW103"/>
    <mergeCell ref="AX89:BB89"/>
    <mergeCell ref="BC89:BG89"/>
    <mergeCell ref="Y90:AC90"/>
    <mergeCell ref="AD90:AH90"/>
    <mergeCell ref="O89:X89"/>
    <mergeCell ref="AI92:AM92"/>
    <mergeCell ref="AN92:AR92"/>
    <mergeCell ref="AS92:AW92"/>
    <mergeCell ref="AX92:BB92"/>
    <mergeCell ref="BC92:BG92"/>
    <mergeCell ref="O96:X96"/>
    <mergeCell ref="Y96:AC96"/>
    <mergeCell ref="AD96:AH96"/>
    <mergeCell ref="AI96:AM96"/>
    <mergeCell ref="AN96:AR96"/>
    <mergeCell ref="AS96:AW96"/>
    <mergeCell ref="AS89:AW89"/>
    <mergeCell ref="AN89:AR89"/>
    <mergeCell ref="O90:X90"/>
    <mergeCell ref="AX96:BB96"/>
    <mergeCell ref="BC96:BG96"/>
    <mergeCell ref="A128:B128"/>
    <mergeCell ref="C128:I128"/>
    <mergeCell ref="J128:N128"/>
    <mergeCell ref="O128:BQ128"/>
    <mergeCell ref="A127:B127"/>
    <mergeCell ref="C127:I127"/>
    <mergeCell ref="J127:N127"/>
    <mergeCell ref="O127:BQ127"/>
    <mergeCell ref="A102:B102"/>
    <mergeCell ref="C102:I102"/>
    <mergeCell ref="J102:N102"/>
    <mergeCell ref="O102:X102"/>
    <mergeCell ref="Y102:AC102"/>
    <mergeCell ref="AD102:AH102"/>
    <mergeCell ref="A120:B120"/>
    <mergeCell ref="C120:I120"/>
    <mergeCell ref="J120:N120"/>
    <mergeCell ref="O120:BQ120"/>
    <mergeCell ref="A114:B114"/>
    <mergeCell ref="C114:I114"/>
    <mergeCell ref="J114:N114"/>
    <mergeCell ref="O114:BQ114"/>
    <mergeCell ref="A103:B103"/>
    <mergeCell ref="C103:I103"/>
  </mergeCells>
  <conditionalFormatting sqref="C109 C135 C74 C113 C127 C82:C83">
    <cfRule type="cellIs" dxfId="795" priority="84" stopIfTrue="1" operator="equal">
      <formula>$C73</formula>
    </cfRule>
  </conditionalFormatting>
  <conditionalFormatting sqref="A74:B74 A109:B109 A113:B113 A135:B135 A61:B61 A107:B107 A132:B132">
    <cfRule type="cellIs" dxfId="794" priority="85" stopIfTrue="1" operator="equal">
      <formula>0</formula>
    </cfRule>
  </conditionalFormatting>
  <conditionalFormatting sqref="A62:B62">
    <cfRule type="cellIs" dxfId="793" priority="83" stopIfTrue="1" operator="equal">
      <formula>0</formula>
    </cfRule>
  </conditionalFormatting>
  <conditionalFormatting sqref="A63:B63">
    <cfRule type="cellIs" dxfId="792" priority="82" stopIfTrue="1" operator="equal">
      <formula>0</formula>
    </cfRule>
  </conditionalFormatting>
  <conditionalFormatting sqref="A64:B64">
    <cfRule type="cellIs" dxfId="791" priority="81" stopIfTrue="1" operator="equal">
      <formula>0</formula>
    </cfRule>
  </conditionalFormatting>
  <conditionalFormatting sqref="A65:B65">
    <cfRule type="cellIs" dxfId="790" priority="80" stopIfTrue="1" operator="equal">
      <formula>0</formula>
    </cfRule>
  </conditionalFormatting>
  <conditionalFormatting sqref="C107">
    <cfRule type="cellIs" dxfId="789" priority="138" stopIfTrue="1" operator="equal">
      <formula>$C74</formula>
    </cfRule>
  </conditionalFormatting>
  <conditionalFormatting sqref="C75">
    <cfRule type="cellIs" dxfId="788" priority="77" stopIfTrue="1" operator="equal">
      <formula>$C74</formula>
    </cfRule>
  </conditionalFormatting>
  <conditionalFormatting sqref="A75:B75">
    <cfRule type="cellIs" dxfId="787" priority="78" stopIfTrue="1" operator="equal">
      <formula>0</formula>
    </cfRule>
  </conditionalFormatting>
  <conditionalFormatting sqref="C76">
    <cfRule type="cellIs" dxfId="786" priority="75" stopIfTrue="1" operator="equal">
      <formula>$C75</formula>
    </cfRule>
  </conditionalFormatting>
  <conditionalFormatting sqref="A76:B76">
    <cfRule type="cellIs" dxfId="785" priority="76" stopIfTrue="1" operator="equal">
      <formula>0</formula>
    </cfRule>
  </conditionalFormatting>
  <conditionalFormatting sqref="C77">
    <cfRule type="cellIs" dxfId="784" priority="73" stopIfTrue="1" operator="equal">
      <formula>$C76</formula>
    </cfRule>
  </conditionalFormatting>
  <conditionalFormatting sqref="A77:B77">
    <cfRule type="cellIs" dxfId="783" priority="74" stopIfTrue="1" operator="equal">
      <formula>0</formula>
    </cfRule>
  </conditionalFormatting>
  <conditionalFormatting sqref="C78">
    <cfRule type="cellIs" dxfId="782" priority="71" stopIfTrue="1" operator="equal">
      <formula>$C77</formula>
    </cfRule>
  </conditionalFormatting>
  <conditionalFormatting sqref="A78:B78">
    <cfRule type="cellIs" dxfId="781" priority="72" stopIfTrue="1" operator="equal">
      <formula>0</formula>
    </cfRule>
  </conditionalFormatting>
  <conditionalFormatting sqref="C79">
    <cfRule type="cellIs" dxfId="780" priority="69" stopIfTrue="1" operator="equal">
      <formula>$C78</formula>
    </cfRule>
  </conditionalFormatting>
  <conditionalFormatting sqref="A79:B79">
    <cfRule type="cellIs" dxfId="779" priority="70" stopIfTrue="1" operator="equal">
      <formula>0</formula>
    </cfRule>
  </conditionalFormatting>
  <conditionalFormatting sqref="C80">
    <cfRule type="cellIs" dxfId="778" priority="67" stopIfTrue="1" operator="equal">
      <formula>$C79</formula>
    </cfRule>
  </conditionalFormatting>
  <conditionalFormatting sqref="A80:B80">
    <cfRule type="cellIs" dxfId="777" priority="68" stopIfTrue="1" operator="equal">
      <formula>0</formula>
    </cfRule>
  </conditionalFormatting>
  <conditionalFormatting sqref="C81">
    <cfRule type="cellIs" dxfId="776" priority="65" stopIfTrue="1" operator="equal">
      <formula>$C80</formula>
    </cfRule>
  </conditionalFormatting>
  <conditionalFormatting sqref="A81:B81">
    <cfRule type="cellIs" dxfId="775" priority="66" stopIfTrue="1" operator="equal">
      <formula>0</formula>
    </cfRule>
  </conditionalFormatting>
  <conditionalFormatting sqref="A82:B82 A83:A84">
    <cfRule type="cellIs" dxfId="774" priority="64" stopIfTrue="1" operator="equal">
      <formula>0</formula>
    </cfRule>
  </conditionalFormatting>
  <conditionalFormatting sqref="C87 C128:C129">
    <cfRule type="cellIs" dxfId="773" priority="61" stopIfTrue="1" operator="equal">
      <formula>$C82</formula>
    </cfRule>
  </conditionalFormatting>
  <conditionalFormatting sqref="A87:B87">
    <cfRule type="cellIs" dxfId="772" priority="62" stopIfTrue="1" operator="equal">
      <formula>0</formula>
    </cfRule>
  </conditionalFormatting>
  <conditionalFormatting sqref="C88">
    <cfRule type="cellIs" dxfId="771" priority="59" stopIfTrue="1" operator="equal">
      <formula>$C87</formula>
    </cfRule>
  </conditionalFormatting>
  <conditionalFormatting sqref="A88:B88">
    <cfRule type="cellIs" dxfId="770" priority="60" stopIfTrue="1" operator="equal">
      <formula>0</formula>
    </cfRule>
  </conditionalFormatting>
  <conditionalFormatting sqref="C89">
    <cfRule type="cellIs" dxfId="769" priority="57" stopIfTrue="1" operator="equal">
      <formula>$C88</formula>
    </cfRule>
  </conditionalFormatting>
  <conditionalFormatting sqref="A89:B89">
    <cfRule type="cellIs" dxfId="768" priority="58" stopIfTrue="1" operator="equal">
      <formula>0</formula>
    </cfRule>
  </conditionalFormatting>
  <conditionalFormatting sqref="C90">
    <cfRule type="cellIs" dxfId="767" priority="55" stopIfTrue="1" operator="equal">
      <formula>$C89</formula>
    </cfRule>
  </conditionalFormatting>
  <conditionalFormatting sqref="A90:B90">
    <cfRule type="cellIs" dxfId="766" priority="56" stopIfTrue="1" operator="equal">
      <formula>0</formula>
    </cfRule>
  </conditionalFormatting>
  <conditionalFormatting sqref="C91:C92">
    <cfRule type="cellIs" dxfId="765" priority="53" stopIfTrue="1" operator="equal">
      <formula>$C90</formula>
    </cfRule>
  </conditionalFormatting>
  <conditionalFormatting sqref="A91:B91 A92">
    <cfRule type="cellIs" dxfId="764" priority="54" stopIfTrue="1" operator="equal">
      <formula>0</formula>
    </cfRule>
  </conditionalFormatting>
  <conditionalFormatting sqref="C93 C84 C103:C104">
    <cfRule type="cellIs" dxfId="763" priority="51" stopIfTrue="1" operator="equal">
      <formula>$C82</formula>
    </cfRule>
  </conditionalFormatting>
  <conditionalFormatting sqref="A93:B93">
    <cfRule type="cellIs" dxfId="762" priority="52" stopIfTrue="1" operator="equal">
      <formula>0</formula>
    </cfRule>
  </conditionalFormatting>
  <conditionalFormatting sqref="C94">
    <cfRule type="cellIs" dxfId="761" priority="49" stopIfTrue="1" operator="equal">
      <formula>$C93</formula>
    </cfRule>
  </conditionalFormatting>
  <conditionalFormatting sqref="A94:B94">
    <cfRule type="cellIs" dxfId="760" priority="50" stopIfTrue="1" operator="equal">
      <formula>0</formula>
    </cfRule>
  </conditionalFormatting>
  <conditionalFormatting sqref="C95">
    <cfRule type="cellIs" dxfId="759" priority="47" stopIfTrue="1" operator="equal">
      <formula>$C94</formula>
    </cfRule>
  </conditionalFormatting>
  <conditionalFormatting sqref="A95:B95">
    <cfRule type="cellIs" dxfId="758" priority="48" stopIfTrue="1" operator="equal">
      <formula>0</formula>
    </cfRule>
  </conditionalFormatting>
  <conditionalFormatting sqref="C96">
    <cfRule type="cellIs" dxfId="757" priority="45" stopIfTrue="1" operator="equal">
      <formula>$C95</formula>
    </cfRule>
  </conditionalFormatting>
  <conditionalFormatting sqref="A96:B96">
    <cfRule type="cellIs" dxfId="756" priority="46" stopIfTrue="1" operator="equal">
      <formula>0</formula>
    </cfRule>
  </conditionalFormatting>
  <conditionalFormatting sqref="C97">
    <cfRule type="cellIs" dxfId="755" priority="43" stopIfTrue="1" operator="equal">
      <formula>$C96</formula>
    </cfRule>
  </conditionalFormatting>
  <conditionalFormatting sqref="A97:B97">
    <cfRule type="cellIs" dxfId="754" priority="44" stopIfTrue="1" operator="equal">
      <formula>0</formula>
    </cfRule>
  </conditionalFormatting>
  <conditionalFormatting sqref="C98">
    <cfRule type="cellIs" dxfId="753" priority="41" stopIfTrue="1" operator="equal">
      <formula>$C97</formula>
    </cfRule>
  </conditionalFormatting>
  <conditionalFormatting sqref="A98:B98">
    <cfRule type="cellIs" dxfId="752" priority="42" stopIfTrue="1" operator="equal">
      <formula>0</formula>
    </cfRule>
  </conditionalFormatting>
  <conditionalFormatting sqref="C99">
    <cfRule type="cellIs" dxfId="751" priority="39" stopIfTrue="1" operator="equal">
      <formula>$C98</formula>
    </cfRule>
  </conditionalFormatting>
  <conditionalFormatting sqref="A99:B99">
    <cfRule type="cellIs" dxfId="750" priority="40" stopIfTrue="1" operator="equal">
      <formula>0</formula>
    </cfRule>
  </conditionalFormatting>
  <conditionalFormatting sqref="C100">
    <cfRule type="cellIs" dxfId="749" priority="37" stopIfTrue="1" operator="equal">
      <formula>$C99</formula>
    </cfRule>
  </conditionalFormatting>
  <conditionalFormatting sqref="A100:B100">
    <cfRule type="cellIs" dxfId="748" priority="38" stopIfTrue="1" operator="equal">
      <formula>0</formula>
    </cfRule>
  </conditionalFormatting>
  <conditionalFormatting sqref="C101:C102">
    <cfRule type="cellIs" dxfId="747" priority="35" stopIfTrue="1" operator="equal">
      <formula>$C100</formula>
    </cfRule>
  </conditionalFormatting>
  <conditionalFormatting sqref="A101:B101 A102">
    <cfRule type="cellIs" dxfId="746" priority="36" stopIfTrue="1" operator="equal">
      <formula>0</formula>
    </cfRule>
  </conditionalFormatting>
  <conditionalFormatting sqref="A103:B103 A104">
    <cfRule type="cellIs" dxfId="745" priority="34" stopIfTrue="1" operator="equal">
      <formula>0</formula>
    </cfRule>
  </conditionalFormatting>
  <conditionalFormatting sqref="C132">
    <cfRule type="cellIs" dxfId="744" priority="140" stopIfTrue="1" operator="equal">
      <formula>$C113</formula>
    </cfRule>
  </conditionalFormatting>
  <conditionalFormatting sqref="C118">
    <cfRule type="cellIs" dxfId="743" priority="29" stopIfTrue="1" operator="equal">
      <formula>$C113</formula>
    </cfRule>
  </conditionalFormatting>
  <conditionalFormatting sqref="A118:B118">
    <cfRule type="cellIs" dxfId="742" priority="30" stopIfTrue="1" operator="equal">
      <formula>0</formula>
    </cfRule>
  </conditionalFormatting>
  <conditionalFormatting sqref="C119">
    <cfRule type="cellIs" dxfId="741" priority="27" stopIfTrue="1" operator="equal">
      <formula>$C118</formula>
    </cfRule>
  </conditionalFormatting>
  <conditionalFormatting sqref="A119:B119">
    <cfRule type="cellIs" dxfId="740" priority="28" stopIfTrue="1" operator="equal">
      <formula>0</formula>
    </cfRule>
  </conditionalFormatting>
  <conditionalFormatting sqref="C121:C122">
    <cfRule type="cellIs" dxfId="739" priority="25" stopIfTrue="1" operator="equal">
      <formula>$C119</formula>
    </cfRule>
  </conditionalFormatting>
  <conditionalFormatting sqref="A121:B121 A122">
    <cfRule type="cellIs" dxfId="738" priority="26" stopIfTrue="1" operator="equal">
      <formula>0</formula>
    </cfRule>
  </conditionalFormatting>
  <conditionalFormatting sqref="C123">
    <cfRule type="cellIs" dxfId="737" priority="23" stopIfTrue="1" operator="equal">
      <formula>$C121</formula>
    </cfRule>
  </conditionalFormatting>
  <conditionalFormatting sqref="A123:B123">
    <cfRule type="cellIs" dxfId="736" priority="24" stopIfTrue="1" operator="equal">
      <formula>0</formula>
    </cfRule>
  </conditionalFormatting>
  <conditionalFormatting sqref="C126">
    <cfRule type="cellIs" dxfId="735" priority="21" stopIfTrue="1" operator="equal">
      <formula>$C123</formula>
    </cfRule>
  </conditionalFormatting>
  <conditionalFormatting sqref="A126:B126">
    <cfRule type="cellIs" dxfId="734" priority="22" stopIfTrue="1" operator="equal">
      <formula>0</formula>
    </cfRule>
  </conditionalFormatting>
  <conditionalFormatting sqref="A127:B127">
    <cfRule type="cellIs" dxfId="733" priority="20" stopIfTrue="1" operator="equal">
      <formula>0</formula>
    </cfRule>
  </conditionalFormatting>
  <conditionalFormatting sqref="C130:C131">
    <cfRule type="cellIs" dxfId="732" priority="17" stopIfTrue="1" operator="equal">
      <formula>$C126</formula>
    </cfRule>
  </conditionalFormatting>
  <conditionalFormatting sqref="A131:B131">
    <cfRule type="cellIs" dxfId="731" priority="18" stopIfTrue="1" operator="equal">
      <formula>0</formula>
    </cfRule>
  </conditionalFormatting>
  <conditionalFormatting sqref="C85:C86">
    <cfRule type="cellIs" dxfId="730" priority="14" stopIfTrue="1" operator="equal">
      <formula>$C84</formula>
    </cfRule>
  </conditionalFormatting>
  <conditionalFormatting sqref="A85:A86">
    <cfRule type="cellIs" dxfId="729" priority="13" stopIfTrue="1" operator="equal">
      <formula>0</formula>
    </cfRule>
  </conditionalFormatting>
  <conditionalFormatting sqref="C114:C117">
    <cfRule type="cellIs" dxfId="728" priority="11" stopIfTrue="1" operator="equal">
      <formula>$C109</formula>
    </cfRule>
  </conditionalFormatting>
  <conditionalFormatting sqref="A114:B117">
    <cfRule type="cellIs" dxfId="727" priority="12" stopIfTrue="1" operator="equal">
      <formula>0</formula>
    </cfRule>
  </conditionalFormatting>
  <conditionalFormatting sqref="C120">
    <cfRule type="cellIs" dxfId="726" priority="9" stopIfTrue="1" operator="equal">
      <formula>$C118</formula>
    </cfRule>
  </conditionalFormatting>
  <conditionalFormatting sqref="A120:B120">
    <cfRule type="cellIs" dxfId="725" priority="10" stopIfTrue="1" operator="equal">
      <formula>0</formula>
    </cfRule>
  </conditionalFormatting>
  <conditionalFormatting sqref="C124:C125">
    <cfRule type="cellIs" dxfId="724" priority="7" stopIfTrue="1" operator="equal">
      <formula>$C121</formula>
    </cfRule>
  </conditionalFormatting>
  <conditionalFormatting sqref="A124:B124 A125">
    <cfRule type="cellIs" dxfId="723" priority="8" stopIfTrue="1" operator="equal">
      <formula>0</formula>
    </cfRule>
  </conditionalFormatting>
  <conditionalFormatting sqref="A128:B130">
    <cfRule type="cellIs" dxfId="722" priority="6" stopIfTrue="1" operator="equal">
      <formula>0</formula>
    </cfRule>
  </conditionalFormatting>
  <conditionalFormatting sqref="C105">
    <cfRule type="cellIs" dxfId="721" priority="4" stopIfTrue="1" operator="equal">
      <formula>$C103</formula>
    </cfRule>
  </conditionalFormatting>
  <conditionalFormatting sqref="A105">
    <cfRule type="cellIs" dxfId="720" priority="3" stopIfTrue="1" operator="equal">
      <formula>0</formula>
    </cfRule>
  </conditionalFormatting>
  <conditionalFormatting sqref="C106">
    <cfRule type="cellIs" dxfId="719" priority="2" stopIfTrue="1" operator="equal">
      <formula>$C104</formula>
    </cfRule>
  </conditionalFormatting>
  <conditionalFormatting sqref="A106">
    <cfRule type="cellIs" dxfId="718" priority="1"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5"/>
  <sheetViews>
    <sheetView topLeftCell="A93" zoomScaleNormal="100" workbookViewId="0">
      <selection activeCell="A84" sqref="A84"/>
    </sheetView>
  </sheetViews>
  <sheetFormatPr defaultColWidth="9.1796875" defaultRowHeight="13" x14ac:dyDescent="0.3"/>
  <cols>
    <col min="1" max="1" width="3.26953125" style="1" customWidth="1"/>
    <col min="2" max="2" width="3.453125" style="1" customWidth="1"/>
    <col min="3" max="8" width="2.81640625" style="1" customWidth="1"/>
    <col min="9" max="9" width="8.26953125" style="1" customWidth="1"/>
    <col min="10"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16"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 customHeight="1" x14ac:dyDescent="0.3">
      <c r="A20" s="16" t="s">
        <v>34</v>
      </c>
      <c r="B20" s="123" t="s">
        <v>261</v>
      </c>
      <c r="C20" s="124"/>
      <c r="D20" s="124"/>
      <c r="E20" s="124"/>
      <c r="F20" s="124"/>
      <c r="G20" s="124"/>
      <c r="H20" s="124"/>
      <c r="I20" s="124"/>
      <c r="J20" s="124"/>
      <c r="K20" s="124"/>
      <c r="L20" s="124"/>
      <c r="M20"/>
      <c r="N20" s="123" t="s">
        <v>263</v>
      </c>
      <c r="O20" s="124"/>
      <c r="P20" s="124"/>
      <c r="Q20" s="124"/>
      <c r="R20" s="124"/>
      <c r="S20" s="124"/>
      <c r="T20" s="124"/>
      <c r="U20" s="124"/>
      <c r="V20" s="124"/>
      <c r="W20" s="124"/>
      <c r="X20" s="124"/>
      <c r="Y20" s="124"/>
      <c r="Z20" s="21"/>
      <c r="AA20" s="123" t="s">
        <v>185</v>
      </c>
      <c r="AB20" s="124"/>
      <c r="AC20" s="124"/>
      <c r="AD20" s="124"/>
      <c r="AE20" s="124"/>
      <c r="AF20" s="124"/>
      <c r="AG20" s="124"/>
      <c r="AH20" s="124"/>
      <c r="AI20" s="124"/>
      <c r="AJ20" s="21"/>
      <c r="AK20" s="314" t="s">
        <v>262</v>
      </c>
      <c r="AL20" s="315"/>
      <c r="AM20" s="315"/>
      <c r="AN20" s="315"/>
      <c r="AO20" s="315"/>
      <c r="AP20" s="315"/>
      <c r="AQ20" s="315"/>
      <c r="AR20" s="315"/>
      <c r="AS20" s="315"/>
      <c r="AT20" s="315"/>
      <c r="AU20" s="315"/>
      <c r="AV20" s="315"/>
      <c r="AW20" s="315"/>
      <c r="AX20" s="315"/>
      <c r="AY20" s="315"/>
      <c r="AZ20" s="315"/>
      <c r="BA20" s="315"/>
      <c r="BB20" s="315"/>
      <c r="BC20" s="315"/>
      <c r="BD20" s="21"/>
      <c r="BE20" s="123" t="s">
        <v>571</v>
      </c>
      <c r="BF20" s="124"/>
      <c r="BG20" s="124"/>
      <c r="BH20" s="124"/>
      <c r="BI20" s="124"/>
      <c r="BJ20" s="124"/>
      <c r="BK20" s="124"/>
      <c r="BL20" s="124"/>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7.75" customHeight="1" x14ac:dyDescent="0.3">
      <c r="A24" s="119" t="s">
        <v>3</v>
      </c>
      <c r="B24" s="119"/>
      <c r="C24" s="119"/>
      <c r="D24" s="119"/>
      <c r="E24" s="119"/>
      <c r="F24" s="119"/>
      <c r="G24" s="103" t="s">
        <v>38</v>
      </c>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5"/>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x14ac:dyDescent="0.3">
      <c r="A26" s="119">
        <v>1</v>
      </c>
      <c r="B26" s="119"/>
      <c r="C26" s="119"/>
      <c r="D26" s="119"/>
      <c r="E26" s="119"/>
      <c r="F26" s="119"/>
      <c r="G26" s="130" t="s">
        <v>421</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16" customHeight="1" x14ac:dyDescent="0.3">
      <c r="A29" s="128" t="s">
        <v>260</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row>
    <row r="30" spans="1:79" ht="12.75" customHeight="1" x14ac:dyDescent="0.3">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03" t="s">
        <v>39</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5"/>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8" customHeight="1" x14ac:dyDescent="0.3">
      <c r="A34" s="119">
        <v>1</v>
      </c>
      <c r="B34" s="119"/>
      <c r="C34" s="119"/>
      <c r="D34" s="119"/>
      <c r="E34" s="119"/>
      <c r="F34" s="119"/>
      <c r="G34" s="130" t="s">
        <v>245</v>
      </c>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8"/>
      <c r="CA34" s="1" t="s">
        <v>48</v>
      </c>
    </row>
    <row r="36" spans="1:79" ht="15.75" customHeight="1" x14ac:dyDescent="0.3">
      <c r="A36" s="118" t="s">
        <v>73</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row>
    <row r="37" spans="1:79" ht="15.75" customHeight="1" x14ac:dyDescent="0.3">
      <c r="A37" s="118" t="s">
        <v>74</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row>
    <row r="38" spans="1:79" ht="15" customHeight="1" x14ac:dyDescent="0.3">
      <c r="A38" s="136" t="s">
        <v>102</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row>
    <row r="39" spans="1:79" s="46" customFormat="1" ht="30" customHeight="1" x14ac:dyDescent="0.25">
      <c r="A39" s="248" t="s">
        <v>3</v>
      </c>
      <c r="B39" s="248"/>
      <c r="C39" s="248" t="s">
        <v>66</v>
      </c>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t="s">
        <v>25</v>
      </c>
      <c r="AB39" s="248"/>
      <c r="AC39" s="248"/>
      <c r="AD39" s="248"/>
      <c r="AE39" s="248"/>
      <c r="AF39" s="248"/>
      <c r="AG39" s="248"/>
      <c r="AH39" s="248"/>
      <c r="AI39" s="248"/>
      <c r="AJ39" s="248"/>
      <c r="AK39" s="248"/>
      <c r="AL39" s="248"/>
      <c r="AM39" s="248"/>
      <c r="AN39" s="248"/>
      <c r="AO39" s="248"/>
      <c r="AP39" s="248" t="s">
        <v>44</v>
      </c>
      <c r="AQ39" s="248"/>
      <c r="AR39" s="248"/>
      <c r="AS39" s="248"/>
      <c r="AT39" s="248"/>
      <c r="AU39" s="248"/>
      <c r="AV39" s="248"/>
      <c r="AW39" s="248"/>
      <c r="AX39" s="248"/>
      <c r="AY39" s="248"/>
      <c r="AZ39" s="248"/>
      <c r="BA39" s="248"/>
      <c r="BB39" s="248"/>
      <c r="BC39" s="248"/>
      <c r="BD39" s="248" t="s">
        <v>0</v>
      </c>
      <c r="BE39" s="248"/>
      <c r="BF39" s="248"/>
      <c r="BG39" s="248"/>
      <c r="BH39" s="248"/>
      <c r="BI39" s="248"/>
      <c r="BJ39" s="248"/>
      <c r="BK39" s="248"/>
      <c r="BL39" s="248"/>
      <c r="BM39" s="248"/>
      <c r="BN39" s="248"/>
      <c r="BO39" s="248"/>
      <c r="BP39" s="248"/>
      <c r="BQ39" s="248"/>
    </row>
    <row r="40" spans="1:79" s="46" customFormat="1" ht="21" customHeight="1" x14ac:dyDescent="0.2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t="s">
        <v>2</v>
      </c>
      <c r="AB40" s="248"/>
      <c r="AC40" s="248"/>
      <c r="AD40" s="248"/>
      <c r="AE40" s="248"/>
      <c r="AF40" s="248" t="s">
        <v>1</v>
      </c>
      <c r="AG40" s="248"/>
      <c r="AH40" s="248"/>
      <c r="AI40" s="248"/>
      <c r="AJ40" s="248"/>
      <c r="AK40" s="248" t="s">
        <v>26</v>
      </c>
      <c r="AL40" s="248"/>
      <c r="AM40" s="248"/>
      <c r="AN40" s="248"/>
      <c r="AO40" s="248"/>
      <c r="AP40" s="248" t="s">
        <v>2</v>
      </c>
      <c r="AQ40" s="248"/>
      <c r="AR40" s="248"/>
      <c r="AS40" s="248"/>
      <c r="AT40" s="248"/>
      <c r="AU40" s="248" t="s">
        <v>1</v>
      </c>
      <c r="AV40" s="248"/>
      <c r="AW40" s="248"/>
      <c r="AX40" s="248"/>
      <c r="AY40" s="248"/>
      <c r="AZ40" s="248" t="s">
        <v>26</v>
      </c>
      <c r="BA40" s="248"/>
      <c r="BB40" s="248"/>
      <c r="BC40" s="248"/>
      <c r="BD40" s="248" t="s">
        <v>2</v>
      </c>
      <c r="BE40" s="248"/>
      <c r="BF40" s="248"/>
      <c r="BG40" s="248"/>
      <c r="BH40" s="248"/>
      <c r="BI40" s="248" t="s">
        <v>1</v>
      </c>
      <c r="BJ40" s="248"/>
      <c r="BK40" s="248"/>
      <c r="BL40" s="248"/>
      <c r="BM40" s="248"/>
      <c r="BN40" s="248" t="s">
        <v>27</v>
      </c>
      <c r="BO40" s="248"/>
      <c r="BP40" s="248"/>
      <c r="BQ40" s="248"/>
    </row>
    <row r="41" spans="1:79" s="46" customFormat="1" ht="16" customHeight="1" x14ac:dyDescent="0.25">
      <c r="A41" s="259">
        <v>1</v>
      </c>
      <c r="B41" s="259"/>
      <c r="C41" s="259">
        <v>2</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137">
        <v>3</v>
      </c>
      <c r="AB41" s="139"/>
      <c r="AC41" s="139"/>
      <c r="AD41" s="139"/>
      <c r="AE41" s="138"/>
      <c r="AF41" s="137">
        <v>4</v>
      </c>
      <c r="AG41" s="139"/>
      <c r="AH41" s="139"/>
      <c r="AI41" s="139"/>
      <c r="AJ41" s="138"/>
      <c r="AK41" s="137">
        <v>5</v>
      </c>
      <c r="AL41" s="139"/>
      <c r="AM41" s="139"/>
      <c r="AN41" s="139"/>
      <c r="AO41" s="138"/>
      <c r="AP41" s="137">
        <v>6</v>
      </c>
      <c r="AQ41" s="139"/>
      <c r="AR41" s="139"/>
      <c r="AS41" s="139"/>
      <c r="AT41" s="138"/>
      <c r="AU41" s="137">
        <v>7</v>
      </c>
      <c r="AV41" s="139"/>
      <c r="AW41" s="139"/>
      <c r="AX41" s="139"/>
      <c r="AY41" s="138"/>
      <c r="AZ41" s="137">
        <v>8</v>
      </c>
      <c r="BA41" s="139"/>
      <c r="BB41" s="139"/>
      <c r="BC41" s="138"/>
      <c r="BD41" s="137">
        <v>9</v>
      </c>
      <c r="BE41" s="139"/>
      <c r="BF41" s="139"/>
      <c r="BG41" s="139"/>
      <c r="BH41" s="138"/>
      <c r="BI41" s="259">
        <v>10</v>
      </c>
      <c r="BJ41" s="259"/>
      <c r="BK41" s="259"/>
      <c r="BL41" s="259"/>
      <c r="BM41" s="259"/>
      <c r="BN41" s="259">
        <v>11</v>
      </c>
      <c r="BO41" s="259"/>
      <c r="BP41" s="259"/>
      <c r="BQ41" s="259"/>
    </row>
    <row r="42" spans="1:79" ht="15.75" hidden="1" customHeight="1" x14ac:dyDescent="0.3">
      <c r="A42" s="119" t="s">
        <v>13</v>
      </c>
      <c r="B42" s="119"/>
      <c r="C42" s="104" t="s">
        <v>14</v>
      </c>
      <c r="D42" s="104"/>
      <c r="E42" s="104"/>
      <c r="F42" s="104"/>
      <c r="G42" s="104"/>
      <c r="H42" s="104"/>
      <c r="I42" s="104"/>
      <c r="J42" s="104"/>
      <c r="K42" s="104"/>
      <c r="L42" s="104"/>
      <c r="M42" s="104"/>
      <c r="N42" s="104"/>
      <c r="O42" s="104"/>
      <c r="P42" s="104"/>
      <c r="Q42" s="104"/>
      <c r="R42" s="104"/>
      <c r="S42" s="104"/>
      <c r="T42" s="104"/>
      <c r="U42" s="104"/>
      <c r="V42" s="104"/>
      <c r="W42" s="104"/>
      <c r="X42" s="104"/>
      <c r="Y42" s="104"/>
      <c r="Z42" s="105"/>
      <c r="AA42" s="261" t="s">
        <v>10</v>
      </c>
      <c r="AB42" s="261"/>
      <c r="AC42" s="261"/>
      <c r="AD42" s="261"/>
      <c r="AE42" s="261"/>
      <c r="AF42" s="261" t="s">
        <v>9</v>
      </c>
      <c r="AG42" s="261"/>
      <c r="AH42" s="261"/>
      <c r="AI42" s="261"/>
      <c r="AJ42" s="261"/>
      <c r="AK42" s="262" t="s">
        <v>16</v>
      </c>
      <c r="AL42" s="262"/>
      <c r="AM42" s="262"/>
      <c r="AN42" s="262"/>
      <c r="AO42" s="262"/>
      <c r="AP42" s="261" t="s">
        <v>11</v>
      </c>
      <c r="AQ42" s="261"/>
      <c r="AR42" s="261"/>
      <c r="AS42" s="261"/>
      <c r="AT42" s="261"/>
      <c r="AU42" s="261" t="s">
        <v>12</v>
      </c>
      <c r="AV42" s="261"/>
      <c r="AW42" s="261"/>
      <c r="AX42" s="261"/>
      <c r="AY42" s="261"/>
      <c r="AZ42" s="262" t="s">
        <v>16</v>
      </c>
      <c r="BA42" s="262"/>
      <c r="BB42" s="262"/>
      <c r="BC42" s="262"/>
      <c r="BD42" s="243" t="s">
        <v>31</v>
      </c>
      <c r="BE42" s="243"/>
      <c r="BF42" s="243"/>
      <c r="BG42" s="243"/>
      <c r="BH42" s="243"/>
      <c r="BI42" s="243" t="s">
        <v>31</v>
      </c>
      <c r="BJ42" s="243"/>
      <c r="BK42" s="243"/>
      <c r="BL42" s="243"/>
      <c r="BM42" s="243"/>
      <c r="BN42" s="263" t="s">
        <v>16</v>
      </c>
      <c r="BO42" s="263"/>
      <c r="BP42" s="263"/>
      <c r="BQ42" s="263"/>
      <c r="CA42" s="1" t="s">
        <v>19</v>
      </c>
    </row>
    <row r="43" spans="1:79" ht="26" hidden="1" customHeight="1" x14ac:dyDescent="0.3">
      <c r="A43" s="260">
        <v>1</v>
      </c>
      <c r="B43" s="260"/>
      <c r="C43" s="151" t="s">
        <v>246</v>
      </c>
      <c r="D43" s="257"/>
      <c r="E43" s="257"/>
      <c r="F43" s="257"/>
      <c r="G43" s="257"/>
      <c r="H43" s="257"/>
      <c r="I43" s="257"/>
      <c r="J43" s="257"/>
      <c r="K43" s="257"/>
      <c r="L43" s="257"/>
      <c r="M43" s="257"/>
      <c r="N43" s="257"/>
      <c r="O43" s="257"/>
      <c r="P43" s="257"/>
      <c r="Q43" s="257"/>
      <c r="R43" s="257"/>
      <c r="S43" s="257"/>
      <c r="T43" s="257"/>
      <c r="U43" s="257"/>
      <c r="V43" s="257"/>
      <c r="W43" s="257"/>
      <c r="X43" s="257"/>
      <c r="Y43" s="257"/>
      <c r="Z43" s="258"/>
      <c r="AA43" s="415">
        <v>0</v>
      </c>
      <c r="AB43" s="415"/>
      <c r="AC43" s="415"/>
      <c r="AD43" s="415"/>
      <c r="AE43" s="415"/>
      <c r="AF43" s="415">
        <v>0</v>
      </c>
      <c r="AG43" s="415"/>
      <c r="AH43" s="415"/>
      <c r="AI43" s="415"/>
      <c r="AJ43" s="415"/>
      <c r="AK43" s="415">
        <f>AA43+AF43</f>
        <v>0</v>
      </c>
      <c r="AL43" s="415"/>
      <c r="AM43" s="415"/>
      <c r="AN43" s="415"/>
      <c r="AO43" s="415"/>
      <c r="AP43" s="415">
        <v>0</v>
      </c>
      <c r="AQ43" s="415"/>
      <c r="AR43" s="415"/>
      <c r="AS43" s="415"/>
      <c r="AT43" s="415"/>
      <c r="AU43" s="415">
        <v>0</v>
      </c>
      <c r="AV43" s="415"/>
      <c r="AW43" s="415"/>
      <c r="AX43" s="415"/>
      <c r="AY43" s="415"/>
      <c r="AZ43" s="415">
        <f>AP43+AU43</f>
        <v>0</v>
      </c>
      <c r="BA43" s="415"/>
      <c r="BB43" s="415"/>
      <c r="BC43" s="415"/>
      <c r="BD43" s="415">
        <f>AP43-AA43</f>
        <v>0</v>
      </c>
      <c r="BE43" s="415"/>
      <c r="BF43" s="415"/>
      <c r="BG43" s="415"/>
      <c r="BH43" s="415"/>
      <c r="BI43" s="415">
        <f>AU43-AF43</f>
        <v>0</v>
      </c>
      <c r="BJ43" s="415"/>
      <c r="BK43" s="415"/>
      <c r="BL43" s="415"/>
      <c r="BM43" s="415"/>
      <c r="BN43" s="415">
        <f>BD43+BI43</f>
        <v>0</v>
      </c>
      <c r="BO43" s="415"/>
      <c r="BP43" s="415"/>
      <c r="BQ43" s="415"/>
      <c r="CA43" s="1" t="s">
        <v>20</v>
      </c>
    </row>
    <row r="44" spans="1:79" ht="26" customHeight="1" x14ac:dyDescent="0.3">
      <c r="A44" s="260">
        <v>1</v>
      </c>
      <c r="B44" s="260"/>
      <c r="C44" s="151" t="s">
        <v>247</v>
      </c>
      <c r="D44" s="257"/>
      <c r="E44" s="257"/>
      <c r="F44" s="257"/>
      <c r="G44" s="257"/>
      <c r="H44" s="257"/>
      <c r="I44" s="257"/>
      <c r="J44" s="257"/>
      <c r="K44" s="257"/>
      <c r="L44" s="257"/>
      <c r="M44" s="257"/>
      <c r="N44" s="257"/>
      <c r="O44" s="257"/>
      <c r="P44" s="257"/>
      <c r="Q44" s="257"/>
      <c r="R44" s="257"/>
      <c r="S44" s="257"/>
      <c r="T44" s="257"/>
      <c r="U44" s="257"/>
      <c r="V44" s="257"/>
      <c r="W44" s="257"/>
      <c r="X44" s="257"/>
      <c r="Y44" s="257"/>
      <c r="Z44" s="258"/>
      <c r="AA44" s="254">
        <v>570057</v>
      </c>
      <c r="AB44" s="254"/>
      <c r="AC44" s="254"/>
      <c r="AD44" s="254"/>
      <c r="AE44" s="254"/>
      <c r="AF44" s="254">
        <v>0</v>
      </c>
      <c r="AG44" s="254"/>
      <c r="AH44" s="254"/>
      <c r="AI44" s="254"/>
      <c r="AJ44" s="254"/>
      <c r="AK44" s="254">
        <f>AA44+AF44</f>
        <v>570057</v>
      </c>
      <c r="AL44" s="254"/>
      <c r="AM44" s="254"/>
      <c r="AN44" s="254"/>
      <c r="AO44" s="254"/>
      <c r="AP44" s="254">
        <v>398314</v>
      </c>
      <c r="AQ44" s="254"/>
      <c r="AR44" s="254"/>
      <c r="AS44" s="254"/>
      <c r="AT44" s="254"/>
      <c r="AU44" s="254">
        <v>0</v>
      </c>
      <c r="AV44" s="254"/>
      <c r="AW44" s="254"/>
      <c r="AX44" s="254"/>
      <c r="AY44" s="254"/>
      <c r="AZ44" s="254">
        <f>AP44+AU44</f>
        <v>398314</v>
      </c>
      <c r="BA44" s="254"/>
      <c r="BB44" s="254"/>
      <c r="BC44" s="254"/>
      <c r="BD44" s="254">
        <f>AP44-AA44</f>
        <v>-171743</v>
      </c>
      <c r="BE44" s="254"/>
      <c r="BF44" s="254"/>
      <c r="BG44" s="254"/>
      <c r="BH44" s="254"/>
      <c r="BI44" s="254">
        <f>AU44-AF44</f>
        <v>0</v>
      </c>
      <c r="BJ44" s="254"/>
      <c r="BK44" s="254"/>
      <c r="BL44" s="254"/>
      <c r="BM44" s="254"/>
      <c r="BN44" s="254">
        <f>BD44+BI44</f>
        <v>-171743</v>
      </c>
      <c r="BO44" s="254"/>
      <c r="BP44" s="254"/>
      <c r="BQ44" s="254"/>
    </row>
    <row r="45" spans="1:79" s="37" customFormat="1" ht="15" customHeight="1" x14ac:dyDescent="0.3">
      <c r="A45" s="288"/>
      <c r="B45" s="288"/>
      <c r="C45" s="331" t="s">
        <v>80</v>
      </c>
      <c r="D45" s="272"/>
      <c r="E45" s="272"/>
      <c r="F45" s="272"/>
      <c r="G45" s="272"/>
      <c r="H45" s="272"/>
      <c r="I45" s="272"/>
      <c r="J45" s="272"/>
      <c r="K45" s="272"/>
      <c r="L45" s="272"/>
      <c r="M45" s="272"/>
      <c r="N45" s="272"/>
      <c r="O45" s="272"/>
      <c r="P45" s="272"/>
      <c r="Q45" s="272"/>
      <c r="R45" s="272"/>
      <c r="S45" s="272"/>
      <c r="T45" s="272"/>
      <c r="U45" s="272"/>
      <c r="V45" s="272"/>
      <c r="W45" s="272"/>
      <c r="X45" s="272"/>
      <c r="Y45" s="272"/>
      <c r="Z45" s="273"/>
      <c r="AA45" s="287">
        <f>AA44</f>
        <v>570057</v>
      </c>
      <c r="AB45" s="287"/>
      <c r="AC45" s="287"/>
      <c r="AD45" s="287"/>
      <c r="AE45" s="287"/>
      <c r="AF45" s="287">
        <v>0</v>
      </c>
      <c r="AG45" s="287"/>
      <c r="AH45" s="287"/>
      <c r="AI45" s="287"/>
      <c r="AJ45" s="287"/>
      <c r="AK45" s="287">
        <f>AA45+AF45</f>
        <v>570057</v>
      </c>
      <c r="AL45" s="287"/>
      <c r="AM45" s="287"/>
      <c r="AN45" s="287"/>
      <c r="AO45" s="287"/>
      <c r="AP45" s="287">
        <f>AP44</f>
        <v>398314</v>
      </c>
      <c r="AQ45" s="287"/>
      <c r="AR45" s="287"/>
      <c r="AS45" s="287"/>
      <c r="AT45" s="287"/>
      <c r="AU45" s="287">
        <v>0</v>
      </c>
      <c r="AV45" s="287"/>
      <c r="AW45" s="287"/>
      <c r="AX45" s="287"/>
      <c r="AY45" s="287"/>
      <c r="AZ45" s="287">
        <f>AP45+AU45</f>
        <v>398314</v>
      </c>
      <c r="BA45" s="287"/>
      <c r="BB45" s="287"/>
      <c r="BC45" s="287"/>
      <c r="BD45" s="287">
        <f>AP45-AA45</f>
        <v>-171743</v>
      </c>
      <c r="BE45" s="287"/>
      <c r="BF45" s="287"/>
      <c r="BG45" s="287"/>
      <c r="BH45" s="287"/>
      <c r="BI45" s="287">
        <f>AU45-AF45</f>
        <v>0</v>
      </c>
      <c r="BJ45" s="287"/>
      <c r="BK45" s="287"/>
      <c r="BL45" s="287"/>
      <c r="BM45" s="287"/>
      <c r="BN45" s="287">
        <f>BD45+BI45</f>
        <v>-171743</v>
      </c>
      <c r="BO45" s="287"/>
      <c r="BP45" s="287"/>
      <c r="BQ45" s="287"/>
    </row>
    <row r="47" spans="1:79" ht="29.25" customHeight="1" x14ac:dyDescent="0.3">
      <c r="A47" s="118" t="s">
        <v>75</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row>
    <row r="48" spans="1:79" ht="9.75"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3">
      <c r="A49" s="264" t="s">
        <v>3</v>
      </c>
      <c r="B49" s="264"/>
      <c r="C49" s="119" t="s">
        <v>60</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row>
    <row r="50" spans="1:79" x14ac:dyDescent="0.3">
      <c r="A50" s="264">
        <v>1</v>
      </c>
      <c r="B50" s="264"/>
      <c r="C50" s="277">
        <v>2</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row>
    <row r="51" spans="1:79" ht="39" customHeight="1" x14ac:dyDescent="0.3">
      <c r="A51" s="349">
        <v>1</v>
      </c>
      <c r="B51" s="350"/>
      <c r="C51" s="267" t="s">
        <v>547</v>
      </c>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CA51" s="1" t="s">
        <v>69</v>
      </c>
    </row>
    <row r="53" spans="1:79" ht="15.75" customHeight="1" x14ac:dyDescent="0.3">
      <c r="A53" s="118" t="s">
        <v>42</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row>
    <row r="54" spans="1:79" ht="15" customHeight="1" x14ac:dyDescent="0.3">
      <c r="A54" s="136" t="s">
        <v>102</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row>
    <row r="55" spans="1:79" s="46" customFormat="1" ht="19" customHeight="1" x14ac:dyDescent="0.25">
      <c r="A55" s="318" t="s">
        <v>3</v>
      </c>
      <c r="B55" s="319"/>
      <c r="C55" s="248" t="s">
        <v>28</v>
      </c>
      <c r="D55" s="248"/>
      <c r="E55" s="248"/>
      <c r="F55" s="248"/>
      <c r="G55" s="248"/>
      <c r="H55" s="248"/>
      <c r="I55" s="248"/>
      <c r="J55" s="248"/>
      <c r="K55" s="248"/>
      <c r="L55" s="248"/>
      <c r="M55" s="248"/>
      <c r="N55" s="248"/>
      <c r="O55" s="248"/>
      <c r="P55" s="248"/>
      <c r="Q55" s="248"/>
      <c r="R55" s="248"/>
      <c r="S55" s="248" t="s">
        <v>25</v>
      </c>
      <c r="T55" s="248"/>
      <c r="U55" s="248"/>
      <c r="V55" s="248"/>
      <c r="W55" s="248"/>
      <c r="X55" s="248"/>
      <c r="Y55" s="248"/>
      <c r="Z55" s="248"/>
      <c r="AA55" s="248"/>
      <c r="AB55" s="248"/>
      <c r="AC55" s="248"/>
      <c r="AD55" s="248"/>
      <c r="AE55" s="248"/>
      <c r="AF55" s="248"/>
      <c r="AG55" s="248"/>
      <c r="AH55" s="248"/>
      <c r="AI55" s="248" t="s">
        <v>44</v>
      </c>
      <c r="AJ55" s="248"/>
      <c r="AK55" s="248"/>
      <c r="AL55" s="248"/>
      <c r="AM55" s="248"/>
      <c r="AN55" s="248"/>
      <c r="AO55" s="248"/>
      <c r="AP55" s="248"/>
      <c r="AQ55" s="248"/>
      <c r="AR55" s="248"/>
      <c r="AS55" s="248"/>
      <c r="AT55" s="248"/>
      <c r="AU55" s="248"/>
      <c r="AV55" s="248"/>
      <c r="AW55" s="248"/>
      <c r="AX55" s="248"/>
      <c r="AY55" s="248" t="s">
        <v>0</v>
      </c>
      <c r="AZ55" s="248"/>
      <c r="BA55" s="248"/>
      <c r="BB55" s="248"/>
      <c r="BC55" s="248"/>
      <c r="BD55" s="248"/>
      <c r="BE55" s="248"/>
      <c r="BF55" s="248"/>
      <c r="BG55" s="248"/>
      <c r="BH55" s="248"/>
      <c r="BI55" s="248"/>
      <c r="BJ55" s="248"/>
      <c r="BK55" s="248"/>
      <c r="BL55" s="248"/>
      <c r="BM55" s="248"/>
      <c r="BN55" s="248"/>
      <c r="BO55" s="50"/>
      <c r="BP55" s="50"/>
      <c r="BQ55" s="50"/>
    </row>
    <row r="56" spans="1:79" s="46" customFormat="1" ht="23" customHeight="1" x14ac:dyDescent="0.25">
      <c r="A56" s="320"/>
      <c r="B56" s="321"/>
      <c r="C56" s="248"/>
      <c r="D56" s="248"/>
      <c r="E56" s="248"/>
      <c r="F56" s="248"/>
      <c r="G56" s="248"/>
      <c r="H56" s="248"/>
      <c r="I56" s="248"/>
      <c r="J56" s="248"/>
      <c r="K56" s="248"/>
      <c r="L56" s="248"/>
      <c r="M56" s="248"/>
      <c r="N56" s="248"/>
      <c r="O56" s="248"/>
      <c r="P56" s="248"/>
      <c r="Q56" s="248"/>
      <c r="R56" s="248"/>
      <c r="S56" s="248" t="s">
        <v>2</v>
      </c>
      <c r="T56" s="248"/>
      <c r="U56" s="248"/>
      <c r="V56" s="248"/>
      <c r="W56" s="248"/>
      <c r="X56" s="248" t="s">
        <v>1</v>
      </c>
      <c r="Y56" s="248"/>
      <c r="Z56" s="248"/>
      <c r="AA56" s="248"/>
      <c r="AB56" s="248"/>
      <c r="AC56" s="248" t="s">
        <v>26</v>
      </c>
      <c r="AD56" s="248"/>
      <c r="AE56" s="248"/>
      <c r="AF56" s="248"/>
      <c r="AG56" s="248"/>
      <c r="AH56" s="248"/>
      <c r="AI56" s="248" t="s">
        <v>2</v>
      </c>
      <c r="AJ56" s="248"/>
      <c r="AK56" s="248"/>
      <c r="AL56" s="248"/>
      <c r="AM56" s="248"/>
      <c r="AN56" s="248" t="s">
        <v>1</v>
      </c>
      <c r="AO56" s="248"/>
      <c r="AP56" s="248"/>
      <c r="AQ56" s="248"/>
      <c r="AR56" s="248"/>
      <c r="AS56" s="248" t="s">
        <v>26</v>
      </c>
      <c r="AT56" s="248"/>
      <c r="AU56" s="248"/>
      <c r="AV56" s="248"/>
      <c r="AW56" s="248"/>
      <c r="AX56" s="248"/>
      <c r="AY56" s="89" t="s">
        <v>2</v>
      </c>
      <c r="AZ56" s="325"/>
      <c r="BA56" s="325"/>
      <c r="BB56" s="325"/>
      <c r="BC56" s="90"/>
      <c r="BD56" s="89" t="s">
        <v>1</v>
      </c>
      <c r="BE56" s="325"/>
      <c r="BF56" s="325"/>
      <c r="BG56" s="325"/>
      <c r="BH56" s="90"/>
      <c r="BI56" s="248" t="s">
        <v>26</v>
      </c>
      <c r="BJ56" s="248"/>
      <c r="BK56" s="248"/>
      <c r="BL56" s="248"/>
      <c r="BM56" s="248"/>
      <c r="BN56" s="248"/>
      <c r="BO56" s="50"/>
      <c r="BP56" s="50"/>
      <c r="BQ56" s="50"/>
    </row>
    <row r="57" spans="1:79" s="46" customFormat="1" ht="9.5" customHeight="1" x14ac:dyDescent="0.25">
      <c r="A57" s="248">
        <v>1</v>
      </c>
      <c r="B57" s="248"/>
      <c r="C57" s="248">
        <v>2</v>
      </c>
      <c r="D57" s="248"/>
      <c r="E57" s="248"/>
      <c r="F57" s="248"/>
      <c r="G57" s="248"/>
      <c r="H57" s="248"/>
      <c r="I57" s="248"/>
      <c r="J57" s="248"/>
      <c r="K57" s="248"/>
      <c r="L57" s="248"/>
      <c r="M57" s="248"/>
      <c r="N57" s="248"/>
      <c r="O57" s="248"/>
      <c r="P57" s="248"/>
      <c r="Q57" s="248"/>
      <c r="R57" s="248"/>
      <c r="S57" s="248">
        <v>3</v>
      </c>
      <c r="T57" s="248"/>
      <c r="U57" s="248"/>
      <c r="V57" s="248"/>
      <c r="W57" s="248"/>
      <c r="X57" s="248">
        <v>4</v>
      </c>
      <c r="Y57" s="248"/>
      <c r="Z57" s="248"/>
      <c r="AA57" s="248"/>
      <c r="AB57" s="248"/>
      <c r="AC57" s="248">
        <v>5</v>
      </c>
      <c r="AD57" s="248"/>
      <c r="AE57" s="248"/>
      <c r="AF57" s="248"/>
      <c r="AG57" s="248"/>
      <c r="AH57" s="248"/>
      <c r="AI57" s="248">
        <v>6</v>
      </c>
      <c r="AJ57" s="248"/>
      <c r="AK57" s="248"/>
      <c r="AL57" s="248"/>
      <c r="AM57" s="248"/>
      <c r="AN57" s="248">
        <v>7</v>
      </c>
      <c r="AO57" s="248"/>
      <c r="AP57" s="248"/>
      <c r="AQ57" s="248"/>
      <c r="AR57" s="248"/>
      <c r="AS57" s="248">
        <v>8</v>
      </c>
      <c r="AT57" s="248"/>
      <c r="AU57" s="248"/>
      <c r="AV57" s="248"/>
      <c r="AW57" s="248"/>
      <c r="AX57" s="248"/>
      <c r="AY57" s="248">
        <v>9</v>
      </c>
      <c r="AZ57" s="248"/>
      <c r="BA57" s="248"/>
      <c r="BB57" s="248"/>
      <c r="BC57" s="248"/>
      <c r="BD57" s="248">
        <v>10</v>
      </c>
      <c r="BE57" s="248"/>
      <c r="BF57" s="248"/>
      <c r="BG57" s="248"/>
      <c r="BH57" s="248"/>
      <c r="BI57" s="89">
        <v>11</v>
      </c>
      <c r="BJ57" s="325"/>
      <c r="BK57" s="325"/>
      <c r="BL57" s="325"/>
      <c r="BM57" s="325"/>
      <c r="BN57" s="90"/>
      <c r="BO57" s="48"/>
      <c r="BP57" s="48"/>
      <c r="BQ57" s="48"/>
    </row>
    <row r="58" spans="1:79" ht="18" hidden="1" customHeight="1" x14ac:dyDescent="0.3">
      <c r="A58" s="119" t="s">
        <v>13</v>
      </c>
      <c r="B58" s="119"/>
      <c r="C58" s="275" t="s">
        <v>14</v>
      </c>
      <c r="D58" s="275"/>
      <c r="E58" s="275"/>
      <c r="F58" s="275"/>
      <c r="G58" s="275"/>
      <c r="H58" s="275"/>
      <c r="I58" s="275"/>
      <c r="J58" s="275"/>
      <c r="K58" s="275"/>
      <c r="L58" s="275"/>
      <c r="M58" s="275"/>
      <c r="N58" s="275"/>
      <c r="O58" s="275"/>
      <c r="P58" s="275"/>
      <c r="Q58" s="275"/>
      <c r="R58" s="275"/>
      <c r="S58" s="261" t="s">
        <v>10</v>
      </c>
      <c r="T58" s="261"/>
      <c r="U58" s="261"/>
      <c r="V58" s="261"/>
      <c r="W58" s="261"/>
      <c r="X58" s="261" t="s">
        <v>9</v>
      </c>
      <c r="Y58" s="261"/>
      <c r="Z58" s="261"/>
      <c r="AA58" s="261"/>
      <c r="AB58" s="261"/>
      <c r="AC58" s="262" t="s">
        <v>16</v>
      </c>
      <c r="AD58" s="263"/>
      <c r="AE58" s="263"/>
      <c r="AF58" s="263"/>
      <c r="AG58" s="263"/>
      <c r="AH58" s="263"/>
      <c r="AI58" s="261" t="s">
        <v>11</v>
      </c>
      <c r="AJ58" s="261"/>
      <c r="AK58" s="261"/>
      <c r="AL58" s="261"/>
      <c r="AM58" s="261"/>
      <c r="AN58" s="261" t="s">
        <v>12</v>
      </c>
      <c r="AO58" s="261"/>
      <c r="AP58" s="261"/>
      <c r="AQ58" s="261"/>
      <c r="AR58" s="261"/>
      <c r="AS58" s="262" t="s">
        <v>16</v>
      </c>
      <c r="AT58" s="263"/>
      <c r="AU58" s="263"/>
      <c r="AV58" s="263"/>
      <c r="AW58" s="263"/>
      <c r="AX58" s="263"/>
      <c r="AY58" s="143" t="s">
        <v>17</v>
      </c>
      <c r="AZ58" s="144"/>
      <c r="BA58" s="144"/>
      <c r="BB58" s="144"/>
      <c r="BC58" s="145"/>
      <c r="BD58" s="143" t="s">
        <v>17</v>
      </c>
      <c r="BE58" s="144"/>
      <c r="BF58" s="144"/>
      <c r="BG58" s="144"/>
      <c r="BH58" s="145"/>
      <c r="BI58" s="263" t="s">
        <v>16</v>
      </c>
      <c r="BJ58" s="263"/>
      <c r="BK58" s="263"/>
      <c r="BL58" s="263"/>
      <c r="BM58" s="263"/>
      <c r="BN58" s="263"/>
      <c r="BO58" s="5"/>
      <c r="BP58" s="5"/>
      <c r="BQ58" s="5"/>
      <c r="CA58" s="1" t="s">
        <v>21</v>
      </c>
    </row>
    <row r="59" spans="1:79" ht="57" customHeight="1" x14ac:dyDescent="0.3">
      <c r="A59" s="119">
        <v>1</v>
      </c>
      <c r="B59" s="119"/>
      <c r="C59" s="120" t="s">
        <v>309</v>
      </c>
      <c r="D59" s="257"/>
      <c r="E59" s="257"/>
      <c r="F59" s="257"/>
      <c r="G59" s="257"/>
      <c r="H59" s="257"/>
      <c r="I59" s="257"/>
      <c r="J59" s="257"/>
      <c r="K59" s="257"/>
      <c r="L59" s="257"/>
      <c r="M59" s="257"/>
      <c r="N59" s="257"/>
      <c r="O59" s="257"/>
      <c r="P59" s="257"/>
      <c r="Q59" s="257"/>
      <c r="R59" s="258"/>
      <c r="S59" s="242">
        <f>AA45</f>
        <v>570057</v>
      </c>
      <c r="T59" s="242"/>
      <c r="U59" s="242"/>
      <c r="V59" s="242"/>
      <c r="W59" s="242"/>
      <c r="X59" s="242">
        <v>0</v>
      </c>
      <c r="Y59" s="242"/>
      <c r="Z59" s="242"/>
      <c r="AA59" s="242"/>
      <c r="AB59" s="242"/>
      <c r="AC59" s="242">
        <f>S59+X59</f>
        <v>570057</v>
      </c>
      <c r="AD59" s="242"/>
      <c r="AE59" s="242"/>
      <c r="AF59" s="242"/>
      <c r="AG59" s="242"/>
      <c r="AH59" s="242"/>
      <c r="AI59" s="242">
        <f>AP45</f>
        <v>398314</v>
      </c>
      <c r="AJ59" s="242"/>
      <c r="AK59" s="242"/>
      <c r="AL59" s="242"/>
      <c r="AM59" s="242"/>
      <c r="AN59" s="242">
        <v>0</v>
      </c>
      <c r="AO59" s="242"/>
      <c r="AP59" s="242"/>
      <c r="AQ59" s="242"/>
      <c r="AR59" s="242"/>
      <c r="AS59" s="242">
        <f>AI59+AN59</f>
        <v>398314</v>
      </c>
      <c r="AT59" s="242"/>
      <c r="AU59" s="242"/>
      <c r="AV59" s="242"/>
      <c r="AW59" s="242"/>
      <c r="AX59" s="242"/>
      <c r="AY59" s="242">
        <f>AI59-S59</f>
        <v>-171743</v>
      </c>
      <c r="AZ59" s="242"/>
      <c r="BA59" s="242"/>
      <c r="BB59" s="242"/>
      <c r="BC59" s="242"/>
      <c r="BD59" s="291">
        <f>AN59-X59</f>
        <v>0</v>
      </c>
      <c r="BE59" s="291"/>
      <c r="BF59" s="291"/>
      <c r="BG59" s="291"/>
      <c r="BH59" s="291"/>
      <c r="BI59" s="291">
        <f>AY59+BD59</f>
        <v>-171743</v>
      </c>
      <c r="BJ59" s="291"/>
      <c r="BK59" s="291"/>
      <c r="BL59" s="291"/>
      <c r="BM59" s="291"/>
      <c r="BN59" s="291"/>
      <c r="BO59" s="6"/>
      <c r="BP59" s="6"/>
      <c r="BQ59" s="6"/>
      <c r="CA59" s="1" t="s">
        <v>22</v>
      </c>
    </row>
    <row r="60" spans="1:79" s="37" customFormat="1" ht="15" hidden="1" customHeight="1" x14ac:dyDescent="0.3">
      <c r="A60" s="270"/>
      <c r="B60" s="270"/>
      <c r="C60" s="271" t="s">
        <v>82</v>
      </c>
      <c r="D60" s="272"/>
      <c r="E60" s="272"/>
      <c r="F60" s="272"/>
      <c r="G60" s="272"/>
      <c r="H60" s="272"/>
      <c r="I60" s="272"/>
      <c r="J60" s="272"/>
      <c r="K60" s="272"/>
      <c r="L60" s="272"/>
      <c r="M60" s="272"/>
      <c r="N60" s="272"/>
      <c r="O60" s="272"/>
      <c r="P60" s="272"/>
      <c r="Q60" s="272"/>
      <c r="R60" s="273"/>
      <c r="S60" s="274">
        <v>0</v>
      </c>
      <c r="T60" s="274"/>
      <c r="U60" s="274"/>
      <c r="V60" s="274"/>
      <c r="W60" s="274"/>
      <c r="X60" s="274">
        <v>0</v>
      </c>
      <c r="Y60" s="274"/>
      <c r="Z60" s="274"/>
      <c r="AA60" s="274"/>
      <c r="AB60" s="274"/>
      <c r="AC60" s="274">
        <f>S60+X60</f>
        <v>0</v>
      </c>
      <c r="AD60" s="274"/>
      <c r="AE60" s="274"/>
      <c r="AF60" s="274"/>
      <c r="AG60" s="274"/>
      <c r="AH60" s="274"/>
      <c r="AI60" s="274">
        <v>0</v>
      </c>
      <c r="AJ60" s="274"/>
      <c r="AK60" s="274"/>
      <c r="AL60" s="274"/>
      <c r="AM60" s="274"/>
      <c r="AN60" s="274">
        <v>0</v>
      </c>
      <c r="AO60" s="274"/>
      <c r="AP60" s="274"/>
      <c r="AQ60" s="274"/>
      <c r="AR60" s="274"/>
      <c r="AS60" s="274">
        <f>AI60+AN60</f>
        <v>0</v>
      </c>
      <c r="AT60" s="274"/>
      <c r="AU60" s="274"/>
      <c r="AV60" s="274"/>
      <c r="AW60" s="274"/>
      <c r="AX60" s="274"/>
      <c r="AY60" s="274">
        <f>AI60-S60</f>
        <v>0</v>
      </c>
      <c r="AZ60" s="274"/>
      <c r="BA60" s="274"/>
      <c r="BB60" s="274"/>
      <c r="BC60" s="274"/>
      <c r="BD60" s="276">
        <f>AN60-X60</f>
        <v>0</v>
      </c>
      <c r="BE60" s="276"/>
      <c r="BF60" s="276"/>
      <c r="BG60" s="276"/>
      <c r="BH60" s="276"/>
      <c r="BI60" s="276">
        <f>AY60+BD60</f>
        <v>0</v>
      </c>
      <c r="BJ60" s="276"/>
      <c r="BK60" s="276"/>
      <c r="BL60" s="276"/>
      <c r="BM60" s="276"/>
      <c r="BN60" s="276"/>
      <c r="BO60" s="38"/>
      <c r="BP60" s="38"/>
      <c r="BQ60" s="38"/>
    </row>
    <row r="62" spans="1:79" ht="15.75" customHeight="1" x14ac:dyDescent="0.3">
      <c r="A62" s="118" t="s">
        <v>43</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row>
    <row r="63" spans="1:79" ht="15.75" customHeight="1" x14ac:dyDescent="0.3">
      <c r="A63" s="118" t="s">
        <v>61</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row>
    <row r="64" spans="1:79" ht="8.25" customHeight="1" x14ac:dyDescent="0.3"/>
    <row r="65" spans="1:79" s="46" customFormat="1" ht="24" customHeight="1" x14ac:dyDescent="0.25">
      <c r="A65" s="318" t="s">
        <v>3</v>
      </c>
      <c r="B65" s="319"/>
      <c r="C65" s="318" t="s">
        <v>6</v>
      </c>
      <c r="D65" s="323"/>
      <c r="E65" s="323"/>
      <c r="F65" s="323"/>
      <c r="G65" s="323"/>
      <c r="H65" s="323"/>
      <c r="I65" s="319"/>
      <c r="J65" s="318" t="s">
        <v>5</v>
      </c>
      <c r="K65" s="323"/>
      <c r="L65" s="323"/>
      <c r="M65" s="323"/>
      <c r="N65" s="319"/>
      <c r="O65" s="318" t="s">
        <v>4</v>
      </c>
      <c r="P65" s="323"/>
      <c r="Q65" s="323"/>
      <c r="R65" s="323"/>
      <c r="S65" s="323"/>
      <c r="T65" s="323"/>
      <c r="U65" s="323"/>
      <c r="V65" s="323"/>
      <c r="W65" s="323"/>
      <c r="X65" s="319"/>
      <c r="Y65" s="248" t="s">
        <v>25</v>
      </c>
      <c r="Z65" s="248"/>
      <c r="AA65" s="248"/>
      <c r="AB65" s="248"/>
      <c r="AC65" s="248"/>
      <c r="AD65" s="248"/>
      <c r="AE65" s="248"/>
      <c r="AF65" s="248"/>
      <c r="AG65" s="248"/>
      <c r="AH65" s="248"/>
      <c r="AI65" s="248"/>
      <c r="AJ65" s="248"/>
      <c r="AK65" s="248"/>
      <c r="AL65" s="248"/>
      <c r="AM65" s="248"/>
      <c r="AN65" s="248" t="s">
        <v>45</v>
      </c>
      <c r="AO65" s="248"/>
      <c r="AP65" s="248"/>
      <c r="AQ65" s="248"/>
      <c r="AR65" s="248"/>
      <c r="AS65" s="248"/>
      <c r="AT65" s="248"/>
      <c r="AU65" s="248"/>
      <c r="AV65" s="248"/>
      <c r="AW65" s="248"/>
      <c r="AX65" s="248"/>
      <c r="AY65" s="248"/>
      <c r="AZ65" s="248"/>
      <c r="BA65" s="248"/>
      <c r="BB65" s="248"/>
      <c r="BC65" s="322" t="s">
        <v>0</v>
      </c>
      <c r="BD65" s="322"/>
      <c r="BE65" s="322"/>
      <c r="BF65" s="322"/>
      <c r="BG65" s="322"/>
      <c r="BH65" s="322"/>
      <c r="BI65" s="322"/>
      <c r="BJ65" s="322"/>
      <c r="BK65" s="322"/>
      <c r="BL65" s="322"/>
      <c r="BM65" s="322"/>
      <c r="BN65" s="322"/>
      <c r="BO65" s="322"/>
      <c r="BP65" s="322"/>
      <c r="BQ65" s="322"/>
      <c r="BR65" s="56"/>
      <c r="BS65" s="56"/>
      <c r="BT65" s="56"/>
      <c r="BU65" s="56"/>
      <c r="BV65" s="56"/>
      <c r="BW65" s="56"/>
      <c r="BX65" s="56"/>
      <c r="BY65" s="56"/>
      <c r="BZ65" s="51"/>
    </row>
    <row r="66" spans="1:79" s="46" customFormat="1" ht="24" customHeight="1" x14ac:dyDescent="0.25">
      <c r="A66" s="320"/>
      <c r="B66" s="321"/>
      <c r="C66" s="320"/>
      <c r="D66" s="324"/>
      <c r="E66" s="324"/>
      <c r="F66" s="324"/>
      <c r="G66" s="324"/>
      <c r="H66" s="324"/>
      <c r="I66" s="321"/>
      <c r="J66" s="320"/>
      <c r="K66" s="324"/>
      <c r="L66" s="324"/>
      <c r="M66" s="324"/>
      <c r="N66" s="321"/>
      <c r="O66" s="320"/>
      <c r="P66" s="324"/>
      <c r="Q66" s="324"/>
      <c r="R66" s="324"/>
      <c r="S66" s="324"/>
      <c r="T66" s="324"/>
      <c r="U66" s="324"/>
      <c r="V66" s="324"/>
      <c r="W66" s="324"/>
      <c r="X66" s="321"/>
      <c r="Y66" s="89" t="s">
        <v>2</v>
      </c>
      <c r="Z66" s="325"/>
      <c r="AA66" s="325"/>
      <c r="AB66" s="325"/>
      <c r="AC66" s="90"/>
      <c r="AD66" s="89" t="s">
        <v>1</v>
      </c>
      <c r="AE66" s="325"/>
      <c r="AF66" s="325"/>
      <c r="AG66" s="325"/>
      <c r="AH66" s="90"/>
      <c r="AI66" s="248" t="s">
        <v>26</v>
      </c>
      <c r="AJ66" s="248"/>
      <c r="AK66" s="248"/>
      <c r="AL66" s="248"/>
      <c r="AM66" s="248"/>
      <c r="AN66" s="248" t="s">
        <v>2</v>
      </c>
      <c r="AO66" s="248"/>
      <c r="AP66" s="248"/>
      <c r="AQ66" s="248"/>
      <c r="AR66" s="248"/>
      <c r="AS66" s="248" t="s">
        <v>1</v>
      </c>
      <c r="AT66" s="248"/>
      <c r="AU66" s="248"/>
      <c r="AV66" s="248"/>
      <c r="AW66" s="248"/>
      <c r="AX66" s="248" t="s">
        <v>26</v>
      </c>
      <c r="AY66" s="248"/>
      <c r="AZ66" s="248"/>
      <c r="BA66" s="248"/>
      <c r="BB66" s="248"/>
      <c r="BC66" s="248" t="s">
        <v>2</v>
      </c>
      <c r="BD66" s="248"/>
      <c r="BE66" s="248"/>
      <c r="BF66" s="248"/>
      <c r="BG66" s="248"/>
      <c r="BH66" s="248" t="s">
        <v>1</v>
      </c>
      <c r="BI66" s="248"/>
      <c r="BJ66" s="248"/>
      <c r="BK66" s="248"/>
      <c r="BL66" s="248"/>
      <c r="BM66" s="248" t="s">
        <v>26</v>
      </c>
      <c r="BN66" s="248"/>
      <c r="BO66" s="248"/>
      <c r="BP66" s="248"/>
      <c r="BQ66" s="248"/>
      <c r="BR66" s="50"/>
      <c r="BS66" s="50"/>
      <c r="BT66" s="50"/>
      <c r="BU66" s="50"/>
      <c r="BV66" s="50"/>
      <c r="BW66" s="50"/>
      <c r="BX66" s="50"/>
      <c r="BY66" s="50"/>
      <c r="BZ66" s="51"/>
    </row>
    <row r="67" spans="1:79" ht="16" customHeight="1" x14ac:dyDescent="0.3">
      <c r="A67" s="119">
        <v>1</v>
      </c>
      <c r="B67" s="119"/>
      <c r="C67" s="119">
        <v>2</v>
      </c>
      <c r="D67" s="119"/>
      <c r="E67" s="119"/>
      <c r="F67" s="119"/>
      <c r="G67" s="119"/>
      <c r="H67" s="119"/>
      <c r="I67" s="119"/>
      <c r="J67" s="119">
        <v>3</v>
      </c>
      <c r="K67" s="119"/>
      <c r="L67" s="119"/>
      <c r="M67" s="119"/>
      <c r="N67" s="119"/>
      <c r="O67" s="119">
        <v>4</v>
      </c>
      <c r="P67" s="119"/>
      <c r="Q67" s="119"/>
      <c r="R67" s="119"/>
      <c r="S67" s="119"/>
      <c r="T67" s="119"/>
      <c r="U67" s="119"/>
      <c r="V67" s="119"/>
      <c r="W67" s="119"/>
      <c r="X67" s="119"/>
      <c r="Y67" s="119">
        <v>5</v>
      </c>
      <c r="Z67" s="119"/>
      <c r="AA67" s="119"/>
      <c r="AB67" s="119"/>
      <c r="AC67" s="119"/>
      <c r="AD67" s="119">
        <v>6</v>
      </c>
      <c r="AE67" s="119"/>
      <c r="AF67" s="119"/>
      <c r="AG67" s="119"/>
      <c r="AH67" s="119"/>
      <c r="AI67" s="119">
        <v>7</v>
      </c>
      <c r="AJ67" s="119"/>
      <c r="AK67" s="119"/>
      <c r="AL67" s="119"/>
      <c r="AM67" s="119"/>
      <c r="AN67" s="103">
        <v>8</v>
      </c>
      <c r="AO67" s="104"/>
      <c r="AP67" s="104"/>
      <c r="AQ67" s="104"/>
      <c r="AR67" s="105"/>
      <c r="AS67" s="103">
        <v>9</v>
      </c>
      <c r="AT67" s="104"/>
      <c r="AU67" s="104"/>
      <c r="AV67" s="104"/>
      <c r="AW67" s="105"/>
      <c r="AX67" s="103">
        <v>10</v>
      </c>
      <c r="AY67" s="104"/>
      <c r="AZ67" s="104"/>
      <c r="BA67" s="104"/>
      <c r="BB67" s="105"/>
      <c r="BC67" s="103">
        <v>11</v>
      </c>
      <c r="BD67" s="104"/>
      <c r="BE67" s="104"/>
      <c r="BF67" s="104"/>
      <c r="BG67" s="105"/>
      <c r="BH67" s="103">
        <v>12</v>
      </c>
      <c r="BI67" s="104"/>
      <c r="BJ67" s="104"/>
      <c r="BK67" s="104"/>
      <c r="BL67" s="105"/>
      <c r="BM67" s="103">
        <v>13</v>
      </c>
      <c r="BN67" s="104"/>
      <c r="BO67" s="104"/>
      <c r="BP67" s="104"/>
      <c r="BQ67" s="105"/>
      <c r="BR67" s="47"/>
      <c r="BS67" s="47"/>
      <c r="BT67" s="47"/>
      <c r="BU67" s="47"/>
      <c r="BV67" s="47"/>
      <c r="BW67" s="47"/>
      <c r="BX67" s="47"/>
      <c r="BY67" s="47"/>
      <c r="BZ67" s="7"/>
    </row>
    <row r="68" spans="1:79" ht="12.75" hidden="1" customHeight="1" x14ac:dyDescent="0.3">
      <c r="A68" s="119" t="s">
        <v>36</v>
      </c>
      <c r="B68" s="119"/>
      <c r="C68" s="120" t="s">
        <v>14</v>
      </c>
      <c r="D68" s="121"/>
      <c r="E68" s="121"/>
      <c r="F68" s="121"/>
      <c r="G68" s="121"/>
      <c r="H68" s="121"/>
      <c r="I68" s="122"/>
      <c r="J68" s="119" t="s">
        <v>15</v>
      </c>
      <c r="K68" s="119"/>
      <c r="L68" s="119"/>
      <c r="M68" s="119"/>
      <c r="N68" s="119"/>
      <c r="O68" s="275" t="s">
        <v>37</v>
      </c>
      <c r="P68" s="275"/>
      <c r="Q68" s="275"/>
      <c r="R68" s="275"/>
      <c r="S68" s="275"/>
      <c r="T68" s="275"/>
      <c r="U68" s="275"/>
      <c r="V68" s="275"/>
      <c r="W68" s="275"/>
      <c r="X68" s="120"/>
      <c r="Y68" s="261" t="s">
        <v>10</v>
      </c>
      <c r="Z68" s="261"/>
      <c r="AA68" s="261"/>
      <c r="AB68" s="261"/>
      <c r="AC68" s="261"/>
      <c r="AD68" s="261" t="s">
        <v>29</v>
      </c>
      <c r="AE68" s="261"/>
      <c r="AF68" s="261"/>
      <c r="AG68" s="261"/>
      <c r="AH68" s="261"/>
      <c r="AI68" s="261" t="s">
        <v>77</v>
      </c>
      <c r="AJ68" s="261"/>
      <c r="AK68" s="261"/>
      <c r="AL68" s="261"/>
      <c r="AM68" s="261"/>
      <c r="AN68" s="261" t="s">
        <v>30</v>
      </c>
      <c r="AO68" s="261"/>
      <c r="AP68" s="261"/>
      <c r="AQ68" s="261"/>
      <c r="AR68" s="261"/>
      <c r="AS68" s="261" t="s">
        <v>11</v>
      </c>
      <c r="AT68" s="261"/>
      <c r="AU68" s="261"/>
      <c r="AV68" s="261"/>
      <c r="AW68" s="261"/>
      <c r="AX68" s="261" t="s">
        <v>78</v>
      </c>
      <c r="AY68" s="261"/>
      <c r="AZ68" s="261"/>
      <c r="BA68" s="261"/>
      <c r="BB68" s="261"/>
      <c r="BC68" s="261" t="s">
        <v>32</v>
      </c>
      <c r="BD68" s="261"/>
      <c r="BE68" s="261"/>
      <c r="BF68" s="261"/>
      <c r="BG68" s="261"/>
      <c r="BH68" s="261" t="s">
        <v>32</v>
      </c>
      <c r="BI68" s="261"/>
      <c r="BJ68" s="261"/>
      <c r="BK68" s="261"/>
      <c r="BL68" s="261"/>
      <c r="BM68" s="278" t="s">
        <v>16</v>
      </c>
      <c r="BN68" s="278"/>
      <c r="BO68" s="278"/>
      <c r="BP68" s="278"/>
      <c r="BQ68" s="278"/>
      <c r="BR68" s="10"/>
      <c r="BS68" s="10"/>
      <c r="BT68" s="7"/>
      <c r="BU68" s="7"/>
      <c r="BV68" s="7"/>
      <c r="BW68" s="7"/>
      <c r="BX68" s="7"/>
      <c r="BY68" s="7"/>
      <c r="BZ68" s="7"/>
      <c r="CA68" s="1" t="s">
        <v>23</v>
      </c>
    </row>
    <row r="69" spans="1:79" s="37" customFormat="1" ht="15" x14ac:dyDescent="0.3">
      <c r="A69" s="270">
        <v>0</v>
      </c>
      <c r="B69" s="270"/>
      <c r="C69" s="280" t="s">
        <v>83</v>
      </c>
      <c r="D69" s="280"/>
      <c r="E69" s="280"/>
      <c r="F69" s="280"/>
      <c r="G69" s="280"/>
      <c r="H69" s="280"/>
      <c r="I69" s="280"/>
      <c r="J69" s="280" t="s">
        <v>84</v>
      </c>
      <c r="K69" s="280"/>
      <c r="L69" s="280"/>
      <c r="M69" s="280"/>
      <c r="N69" s="280"/>
      <c r="O69" s="280" t="s">
        <v>84</v>
      </c>
      <c r="P69" s="280"/>
      <c r="Q69" s="280"/>
      <c r="R69" s="280"/>
      <c r="S69" s="280"/>
      <c r="T69" s="280"/>
      <c r="U69" s="280"/>
      <c r="V69" s="280"/>
      <c r="W69" s="280"/>
      <c r="X69" s="280"/>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39"/>
      <c r="BS69" s="39"/>
      <c r="BT69" s="39"/>
      <c r="BU69" s="39"/>
      <c r="BV69" s="39"/>
      <c r="BW69" s="39"/>
      <c r="BX69" s="39"/>
      <c r="BY69" s="39"/>
      <c r="BZ69" s="40"/>
      <c r="CA69" s="37" t="s">
        <v>24</v>
      </c>
    </row>
    <row r="70" spans="1:79" ht="65.5" customHeight="1" x14ac:dyDescent="0.3">
      <c r="A70" s="119">
        <v>1</v>
      </c>
      <c r="B70" s="119"/>
      <c r="C70" s="91" t="s">
        <v>422</v>
      </c>
      <c r="D70" s="249"/>
      <c r="E70" s="249"/>
      <c r="F70" s="249"/>
      <c r="G70" s="249"/>
      <c r="H70" s="249"/>
      <c r="I70" s="250"/>
      <c r="J70" s="251" t="s">
        <v>311</v>
      </c>
      <c r="K70" s="251"/>
      <c r="L70" s="251"/>
      <c r="M70" s="251"/>
      <c r="N70" s="251"/>
      <c r="O70" s="251" t="s">
        <v>88</v>
      </c>
      <c r="P70" s="251"/>
      <c r="Q70" s="251"/>
      <c r="R70" s="251"/>
      <c r="S70" s="251"/>
      <c r="T70" s="251"/>
      <c r="U70" s="251"/>
      <c r="V70" s="251"/>
      <c r="W70" s="251"/>
      <c r="X70" s="251"/>
      <c r="Y70" s="242">
        <f>AC59</f>
        <v>570057</v>
      </c>
      <c r="Z70" s="242"/>
      <c r="AA70" s="242"/>
      <c r="AB70" s="242"/>
      <c r="AC70" s="242"/>
      <c r="AD70" s="242">
        <v>0</v>
      </c>
      <c r="AE70" s="242"/>
      <c r="AF70" s="242"/>
      <c r="AG70" s="242"/>
      <c r="AH70" s="242"/>
      <c r="AI70" s="242">
        <f>Y70</f>
        <v>570057</v>
      </c>
      <c r="AJ70" s="242"/>
      <c r="AK70" s="242"/>
      <c r="AL70" s="242"/>
      <c r="AM70" s="242"/>
      <c r="AN70" s="242">
        <f>AI59</f>
        <v>398314</v>
      </c>
      <c r="AO70" s="242"/>
      <c r="AP70" s="242"/>
      <c r="AQ70" s="242"/>
      <c r="AR70" s="242"/>
      <c r="AS70" s="242">
        <v>0</v>
      </c>
      <c r="AT70" s="242"/>
      <c r="AU70" s="242"/>
      <c r="AV70" s="242"/>
      <c r="AW70" s="242"/>
      <c r="AX70" s="242">
        <f>AN70</f>
        <v>398314</v>
      </c>
      <c r="AY70" s="242"/>
      <c r="AZ70" s="242"/>
      <c r="BA70" s="242"/>
      <c r="BB70" s="242"/>
      <c r="BC70" s="242">
        <f>AN70-Y70</f>
        <v>-171743</v>
      </c>
      <c r="BD70" s="242"/>
      <c r="BE70" s="242"/>
      <c r="BF70" s="242"/>
      <c r="BG70" s="242"/>
      <c r="BH70" s="242">
        <f>AS70-AD70</f>
        <v>0</v>
      </c>
      <c r="BI70" s="242"/>
      <c r="BJ70" s="242"/>
      <c r="BK70" s="242"/>
      <c r="BL70" s="242"/>
      <c r="BM70" s="242">
        <f>BC70</f>
        <v>-171743</v>
      </c>
      <c r="BN70" s="242"/>
      <c r="BO70" s="242"/>
      <c r="BP70" s="242"/>
      <c r="BQ70" s="242"/>
      <c r="BR70" s="9"/>
      <c r="BS70" s="9"/>
      <c r="BT70" s="9"/>
      <c r="BU70" s="9"/>
      <c r="BV70" s="9"/>
      <c r="BW70" s="9"/>
      <c r="BX70" s="9"/>
      <c r="BY70" s="9"/>
      <c r="BZ70" s="7"/>
    </row>
    <row r="71" spans="1:79" s="37" customFormat="1" ht="15" x14ac:dyDescent="0.3">
      <c r="A71" s="270">
        <v>0</v>
      </c>
      <c r="B71" s="270"/>
      <c r="C71" s="192" t="s">
        <v>89</v>
      </c>
      <c r="D71" s="272"/>
      <c r="E71" s="272"/>
      <c r="F71" s="272"/>
      <c r="G71" s="272"/>
      <c r="H71" s="272"/>
      <c r="I71" s="273"/>
      <c r="J71" s="416" t="s">
        <v>84</v>
      </c>
      <c r="K71" s="416"/>
      <c r="L71" s="416"/>
      <c r="M71" s="416"/>
      <c r="N71" s="416"/>
      <c r="O71" s="416" t="s">
        <v>84</v>
      </c>
      <c r="P71" s="416"/>
      <c r="Q71" s="416"/>
      <c r="R71" s="416"/>
      <c r="S71" s="416"/>
      <c r="T71" s="416"/>
      <c r="U71" s="416"/>
      <c r="V71" s="416"/>
      <c r="W71" s="416"/>
      <c r="X71" s="41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6"/>
      <c r="BO71" s="286"/>
      <c r="BP71" s="286"/>
      <c r="BQ71" s="286"/>
      <c r="BR71" s="39"/>
      <c r="BS71" s="39"/>
      <c r="BT71" s="39"/>
      <c r="BU71" s="39"/>
      <c r="BV71" s="39"/>
      <c r="BW71" s="39"/>
      <c r="BX71" s="39"/>
      <c r="BY71" s="39"/>
      <c r="BZ71" s="40"/>
    </row>
    <row r="72" spans="1:79" ht="56" customHeight="1" x14ac:dyDescent="0.3">
      <c r="A72" s="119">
        <v>2</v>
      </c>
      <c r="B72" s="119"/>
      <c r="C72" s="91" t="s">
        <v>248</v>
      </c>
      <c r="D72" s="249"/>
      <c r="E72" s="249"/>
      <c r="F72" s="249"/>
      <c r="G72" s="249"/>
      <c r="H72" s="249"/>
      <c r="I72" s="250"/>
      <c r="J72" s="251" t="s">
        <v>90</v>
      </c>
      <c r="K72" s="251"/>
      <c r="L72" s="251"/>
      <c r="M72" s="251"/>
      <c r="N72" s="251"/>
      <c r="O72" s="94" t="s">
        <v>173</v>
      </c>
      <c r="P72" s="252"/>
      <c r="Q72" s="252"/>
      <c r="R72" s="252"/>
      <c r="S72" s="252"/>
      <c r="T72" s="252"/>
      <c r="U72" s="252"/>
      <c r="V72" s="252"/>
      <c r="W72" s="252"/>
      <c r="X72" s="253"/>
      <c r="Y72" s="242">
        <v>16</v>
      </c>
      <c r="Z72" s="242"/>
      <c r="AA72" s="242"/>
      <c r="AB72" s="242"/>
      <c r="AC72" s="242"/>
      <c r="AD72" s="242">
        <v>0</v>
      </c>
      <c r="AE72" s="242"/>
      <c r="AF72" s="242"/>
      <c r="AG72" s="242"/>
      <c r="AH72" s="242"/>
      <c r="AI72" s="242">
        <f>Y72</f>
        <v>16</v>
      </c>
      <c r="AJ72" s="242"/>
      <c r="AK72" s="242"/>
      <c r="AL72" s="242"/>
      <c r="AM72" s="242"/>
      <c r="AN72" s="242">
        <v>15</v>
      </c>
      <c r="AO72" s="242"/>
      <c r="AP72" s="242"/>
      <c r="AQ72" s="242"/>
      <c r="AR72" s="242"/>
      <c r="AS72" s="242">
        <v>0</v>
      </c>
      <c r="AT72" s="242"/>
      <c r="AU72" s="242"/>
      <c r="AV72" s="242"/>
      <c r="AW72" s="242"/>
      <c r="AX72" s="242">
        <v>15</v>
      </c>
      <c r="AY72" s="242"/>
      <c r="AZ72" s="242"/>
      <c r="BA72" s="242"/>
      <c r="BB72" s="242"/>
      <c r="BC72" s="242">
        <f>AN72-Y72</f>
        <v>-1</v>
      </c>
      <c r="BD72" s="242"/>
      <c r="BE72" s="242"/>
      <c r="BF72" s="242"/>
      <c r="BG72" s="242"/>
      <c r="BH72" s="242">
        <f>AS72-AD72</f>
        <v>0</v>
      </c>
      <c r="BI72" s="242"/>
      <c r="BJ72" s="242"/>
      <c r="BK72" s="242"/>
      <c r="BL72" s="242"/>
      <c r="BM72" s="242">
        <v>-25</v>
      </c>
      <c r="BN72" s="242"/>
      <c r="BO72" s="242"/>
      <c r="BP72" s="242"/>
      <c r="BQ72" s="242"/>
      <c r="BR72" s="9"/>
      <c r="BS72" s="9"/>
      <c r="BT72" s="9"/>
      <c r="BU72" s="9"/>
      <c r="BV72" s="9"/>
      <c r="BW72" s="9"/>
      <c r="BX72" s="9"/>
      <c r="BY72" s="9"/>
      <c r="BZ72" s="7"/>
    </row>
    <row r="73" spans="1:79" ht="67" customHeight="1" x14ac:dyDescent="0.3">
      <c r="A73" s="119">
        <v>3</v>
      </c>
      <c r="B73" s="119"/>
      <c r="C73" s="91" t="s">
        <v>249</v>
      </c>
      <c r="D73" s="249"/>
      <c r="E73" s="249"/>
      <c r="F73" s="249"/>
      <c r="G73" s="249"/>
      <c r="H73" s="249"/>
      <c r="I73" s="250"/>
      <c r="J73" s="251" t="s">
        <v>90</v>
      </c>
      <c r="K73" s="251"/>
      <c r="L73" s="251"/>
      <c r="M73" s="251"/>
      <c r="N73" s="251"/>
      <c r="O73" s="94" t="s">
        <v>173</v>
      </c>
      <c r="P73" s="252"/>
      <c r="Q73" s="252"/>
      <c r="R73" s="252"/>
      <c r="S73" s="252"/>
      <c r="T73" s="252"/>
      <c r="U73" s="252"/>
      <c r="V73" s="252"/>
      <c r="W73" s="252"/>
      <c r="X73" s="253"/>
      <c r="Y73" s="242">
        <v>16000</v>
      </c>
      <c r="Z73" s="242"/>
      <c r="AA73" s="242"/>
      <c r="AB73" s="242"/>
      <c r="AC73" s="242"/>
      <c r="AD73" s="242">
        <v>0</v>
      </c>
      <c r="AE73" s="242"/>
      <c r="AF73" s="242"/>
      <c r="AG73" s="242"/>
      <c r="AH73" s="242"/>
      <c r="AI73" s="242">
        <f>Y73</f>
        <v>16000</v>
      </c>
      <c r="AJ73" s="242"/>
      <c r="AK73" s="242"/>
      <c r="AL73" s="242"/>
      <c r="AM73" s="242"/>
      <c r="AN73" s="242">
        <v>15000</v>
      </c>
      <c r="AO73" s="242"/>
      <c r="AP73" s="242"/>
      <c r="AQ73" s="242"/>
      <c r="AR73" s="242"/>
      <c r="AS73" s="242">
        <v>0</v>
      </c>
      <c r="AT73" s="242"/>
      <c r="AU73" s="242"/>
      <c r="AV73" s="242"/>
      <c r="AW73" s="242"/>
      <c r="AX73" s="242">
        <v>15000</v>
      </c>
      <c r="AY73" s="242"/>
      <c r="AZ73" s="242"/>
      <c r="BA73" s="242"/>
      <c r="BB73" s="242"/>
      <c r="BC73" s="242">
        <f>AN73-Y73</f>
        <v>-1000</v>
      </c>
      <c r="BD73" s="242"/>
      <c r="BE73" s="242"/>
      <c r="BF73" s="242"/>
      <c r="BG73" s="242"/>
      <c r="BH73" s="242">
        <f>AS73-AD73</f>
        <v>0</v>
      </c>
      <c r="BI73" s="242"/>
      <c r="BJ73" s="242"/>
      <c r="BK73" s="242"/>
      <c r="BL73" s="242"/>
      <c r="BM73" s="242">
        <f>BC73</f>
        <v>-1000</v>
      </c>
      <c r="BN73" s="242"/>
      <c r="BO73" s="242"/>
      <c r="BP73" s="242"/>
      <c r="BQ73" s="242"/>
      <c r="BR73" s="9"/>
      <c r="BS73" s="9"/>
      <c r="BT73" s="9"/>
      <c r="BU73" s="9"/>
      <c r="BV73" s="9"/>
      <c r="BW73" s="9"/>
      <c r="BX73" s="9"/>
      <c r="BY73" s="9"/>
      <c r="BZ73" s="7"/>
    </row>
    <row r="74" spans="1:79" ht="78" hidden="1" customHeight="1" x14ac:dyDescent="0.3">
      <c r="A74" s="119">
        <v>4</v>
      </c>
      <c r="B74" s="119"/>
      <c r="C74" s="91" t="s">
        <v>250</v>
      </c>
      <c r="D74" s="249"/>
      <c r="E74" s="249"/>
      <c r="F74" s="249"/>
      <c r="G74" s="249"/>
      <c r="H74" s="249"/>
      <c r="I74" s="250"/>
      <c r="J74" s="251" t="s">
        <v>90</v>
      </c>
      <c r="K74" s="251"/>
      <c r="L74" s="251"/>
      <c r="M74" s="251"/>
      <c r="N74" s="251"/>
      <c r="O74" s="94" t="s">
        <v>251</v>
      </c>
      <c r="P74" s="252"/>
      <c r="Q74" s="252"/>
      <c r="R74" s="252"/>
      <c r="S74" s="252"/>
      <c r="T74" s="252"/>
      <c r="U74" s="252"/>
      <c r="V74" s="252"/>
      <c r="W74" s="252"/>
      <c r="X74" s="253"/>
      <c r="Y74" s="242">
        <v>0</v>
      </c>
      <c r="Z74" s="242"/>
      <c r="AA74" s="242"/>
      <c r="AB74" s="242"/>
      <c r="AC74" s="242"/>
      <c r="AD74" s="242">
        <v>0</v>
      </c>
      <c r="AE74" s="242"/>
      <c r="AF74" s="242"/>
      <c r="AG74" s="242"/>
      <c r="AH74" s="242"/>
      <c r="AI74" s="242">
        <v>0</v>
      </c>
      <c r="AJ74" s="242"/>
      <c r="AK74" s="242"/>
      <c r="AL74" s="242"/>
      <c r="AM74" s="242"/>
      <c r="AN74" s="242">
        <v>0</v>
      </c>
      <c r="AO74" s="242"/>
      <c r="AP74" s="242"/>
      <c r="AQ74" s="242"/>
      <c r="AR74" s="242"/>
      <c r="AS74" s="242">
        <v>0</v>
      </c>
      <c r="AT74" s="242"/>
      <c r="AU74" s="242"/>
      <c r="AV74" s="242"/>
      <c r="AW74" s="242"/>
      <c r="AX74" s="242">
        <v>0</v>
      </c>
      <c r="AY74" s="242"/>
      <c r="AZ74" s="242"/>
      <c r="BA74" s="242"/>
      <c r="BB74" s="242"/>
      <c r="BC74" s="242">
        <f>AN74-Y74</f>
        <v>0</v>
      </c>
      <c r="BD74" s="242"/>
      <c r="BE74" s="242"/>
      <c r="BF74" s="242"/>
      <c r="BG74" s="242"/>
      <c r="BH74" s="242">
        <f>AS74-AD74</f>
        <v>0</v>
      </c>
      <c r="BI74" s="242"/>
      <c r="BJ74" s="242"/>
      <c r="BK74" s="242"/>
      <c r="BL74" s="242"/>
      <c r="BM74" s="242">
        <v>0</v>
      </c>
      <c r="BN74" s="242"/>
      <c r="BO74" s="242"/>
      <c r="BP74" s="242"/>
      <c r="BQ74" s="242"/>
      <c r="BR74" s="9"/>
      <c r="BS74" s="9"/>
      <c r="BT74" s="9"/>
      <c r="BU74" s="9"/>
      <c r="BV74" s="9"/>
      <c r="BW74" s="9"/>
      <c r="BX74" s="9"/>
      <c r="BY74" s="9"/>
      <c r="BZ74" s="7"/>
    </row>
    <row r="75" spans="1:79" ht="91" hidden="1" customHeight="1" x14ac:dyDescent="0.3">
      <c r="A75" s="119">
        <v>5</v>
      </c>
      <c r="B75" s="119"/>
      <c r="C75" s="91" t="s">
        <v>252</v>
      </c>
      <c r="D75" s="249"/>
      <c r="E75" s="249"/>
      <c r="F75" s="249"/>
      <c r="G75" s="249"/>
      <c r="H75" s="249"/>
      <c r="I75" s="250"/>
      <c r="J75" s="251" t="s">
        <v>90</v>
      </c>
      <c r="K75" s="251"/>
      <c r="L75" s="251"/>
      <c r="M75" s="251"/>
      <c r="N75" s="251"/>
      <c r="O75" s="94" t="s">
        <v>253</v>
      </c>
      <c r="P75" s="252"/>
      <c r="Q75" s="252"/>
      <c r="R75" s="252"/>
      <c r="S75" s="252"/>
      <c r="T75" s="252"/>
      <c r="U75" s="252"/>
      <c r="V75" s="252"/>
      <c r="W75" s="252"/>
      <c r="X75" s="253"/>
      <c r="Y75" s="242">
        <v>0</v>
      </c>
      <c r="Z75" s="242"/>
      <c r="AA75" s="242"/>
      <c r="AB75" s="242"/>
      <c r="AC75" s="242"/>
      <c r="AD75" s="242">
        <v>0</v>
      </c>
      <c r="AE75" s="242"/>
      <c r="AF75" s="242"/>
      <c r="AG75" s="242"/>
      <c r="AH75" s="242"/>
      <c r="AI75" s="242">
        <v>0</v>
      </c>
      <c r="AJ75" s="242"/>
      <c r="AK75" s="242"/>
      <c r="AL75" s="242"/>
      <c r="AM75" s="242"/>
      <c r="AN75" s="242">
        <v>0</v>
      </c>
      <c r="AO75" s="242"/>
      <c r="AP75" s="242"/>
      <c r="AQ75" s="242"/>
      <c r="AR75" s="242"/>
      <c r="AS75" s="242">
        <v>0</v>
      </c>
      <c r="AT75" s="242"/>
      <c r="AU75" s="242"/>
      <c r="AV75" s="242"/>
      <c r="AW75" s="242"/>
      <c r="AX75" s="242">
        <v>0</v>
      </c>
      <c r="AY75" s="242"/>
      <c r="AZ75" s="242"/>
      <c r="BA75" s="242"/>
      <c r="BB75" s="242"/>
      <c r="BC75" s="242">
        <f>AN75-Y75</f>
        <v>0</v>
      </c>
      <c r="BD75" s="242"/>
      <c r="BE75" s="242"/>
      <c r="BF75" s="242"/>
      <c r="BG75" s="242"/>
      <c r="BH75" s="242">
        <f>AS75-AD75</f>
        <v>0</v>
      </c>
      <c r="BI75" s="242"/>
      <c r="BJ75" s="242"/>
      <c r="BK75" s="242"/>
      <c r="BL75" s="242"/>
      <c r="BM75" s="242">
        <v>0</v>
      </c>
      <c r="BN75" s="242"/>
      <c r="BO75" s="242"/>
      <c r="BP75" s="242"/>
      <c r="BQ75" s="242"/>
      <c r="BR75" s="9"/>
      <c r="BS75" s="9"/>
      <c r="BT75" s="9"/>
      <c r="BU75" s="9"/>
      <c r="BV75" s="9"/>
      <c r="BW75" s="9"/>
      <c r="BX75" s="9"/>
      <c r="BY75" s="9"/>
      <c r="BZ75" s="7"/>
    </row>
    <row r="76" spans="1:79" ht="91" hidden="1" customHeight="1" x14ac:dyDescent="0.3">
      <c r="A76" s="119">
        <v>6</v>
      </c>
      <c r="B76" s="119"/>
      <c r="C76" s="91" t="s">
        <v>254</v>
      </c>
      <c r="D76" s="249"/>
      <c r="E76" s="249"/>
      <c r="F76" s="249"/>
      <c r="G76" s="249"/>
      <c r="H76" s="249"/>
      <c r="I76" s="250"/>
      <c r="J76" s="251" t="s">
        <v>90</v>
      </c>
      <c r="K76" s="251"/>
      <c r="L76" s="251"/>
      <c r="M76" s="251"/>
      <c r="N76" s="251"/>
      <c r="O76" s="94" t="s">
        <v>253</v>
      </c>
      <c r="P76" s="252"/>
      <c r="Q76" s="252"/>
      <c r="R76" s="252"/>
      <c r="S76" s="252"/>
      <c r="T76" s="252"/>
      <c r="U76" s="252"/>
      <c r="V76" s="252"/>
      <c r="W76" s="252"/>
      <c r="X76" s="253"/>
      <c r="Y76" s="242">
        <v>0</v>
      </c>
      <c r="Z76" s="242"/>
      <c r="AA76" s="242"/>
      <c r="AB76" s="242"/>
      <c r="AC76" s="242"/>
      <c r="AD76" s="242">
        <v>0</v>
      </c>
      <c r="AE76" s="242"/>
      <c r="AF76" s="242"/>
      <c r="AG76" s="242"/>
      <c r="AH76" s="242"/>
      <c r="AI76" s="242">
        <v>0</v>
      </c>
      <c r="AJ76" s="242"/>
      <c r="AK76" s="242"/>
      <c r="AL76" s="242"/>
      <c r="AM76" s="242"/>
      <c r="AN76" s="242">
        <v>0</v>
      </c>
      <c r="AO76" s="242"/>
      <c r="AP76" s="242"/>
      <c r="AQ76" s="242"/>
      <c r="AR76" s="242"/>
      <c r="AS76" s="242">
        <v>0</v>
      </c>
      <c r="AT76" s="242"/>
      <c r="AU76" s="242"/>
      <c r="AV76" s="242"/>
      <c r="AW76" s="242"/>
      <c r="AX76" s="242">
        <v>0</v>
      </c>
      <c r="AY76" s="242"/>
      <c r="AZ76" s="242"/>
      <c r="BA76" s="242"/>
      <c r="BB76" s="242"/>
      <c r="BC76" s="242">
        <f>AN76-Y76</f>
        <v>0</v>
      </c>
      <c r="BD76" s="242"/>
      <c r="BE76" s="242"/>
      <c r="BF76" s="242"/>
      <c r="BG76" s="242"/>
      <c r="BH76" s="242">
        <f>AS76-AD76</f>
        <v>0</v>
      </c>
      <c r="BI76" s="242"/>
      <c r="BJ76" s="242"/>
      <c r="BK76" s="242"/>
      <c r="BL76" s="242"/>
      <c r="BM76" s="242">
        <v>0</v>
      </c>
      <c r="BN76" s="242"/>
      <c r="BO76" s="242"/>
      <c r="BP76" s="242"/>
      <c r="BQ76" s="242"/>
      <c r="BR76" s="9"/>
      <c r="BS76" s="9"/>
      <c r="BT76" s="9"/>
      <c r="BU76" s="9"/>
      <c r="BV76" s="9"/>
      <c r="BW76" s="9"/>
      <c r="BX76" s="9"/>
      <c r="BY76" s="9"/>
      <c r="BZ76" s="7"/>
    </row>
    <row r="77" spans="1:79" s="37" customFormat="1" ht="15" x14ac:dyDescent="0.3">
      <c r="A77" s="270">
        <v>0</v>
      </c>
      <c r="B77" s="270"/>
      <c r="C77" s="383" t="s">
        <v>92</v>
      </c>
      <c r="D77" s="417"/>
      <c r="E77" s="417"/>
      <c r="F77" s="417"/>
      <c r="G77" s="417"/>
      <c r="H77" s="417"/>
      <c r="I77" s="418"/>
      <c r="J77" s="416" t="s">
        <v>84</v>
      </c>
      <c r="K77" s="416"/>
      <c r="L77" s="416"/>
      <c r="M77" s="416"/>
      <c r="N77" s="416"/>
      <c r="O77" s="419" t="s">
        <v>84</v>
      </c>
      <c r="P77" s="420"/>
      <c r="Q77" s="420"/>
      <c r="R77" s="420"/>
      <c r="S77" s="420"/>
      <c r="T77" s="420"/>
      <c r="U77" s="420"/>
      <c r="V77" s="420"/>
      <c r="W77" s="420"/>
      <c r="X77" s="421"/>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39"/>
      <c r="BS77" s="39"/>
      <c r="BT77" s="39"/>
      <c r="BU77" s="39"/>
      <c r="BV77" s="39"/>
      <c r="BW77" s="39"/>
      <c r="BX77" s="39"/>
      <c r="BY77" s="39"/>
      <c r="BZ77" s="40"/>
    </row>
    <row r="78" spans="1:79" ht="77" customHeight="1" x14ac:dyDescent="0.3">
      <c r="A78" s="119">
        <v>4</v>
      </c>
      <c r="B78" s="119"/>
      <c r="C78" s="91" t="s">
        <v>255</v>
      </c>
      <c r="D78" s="249"/>
      <c r="E78" s="249"/>
      <c r="F78" s="249"/>
      <c r="G78" s="249"/>
      <c r="H78" s="249"/>
      <c r="I78" s="250"/>
      <c r="J78" s="251" t="s">
        <v>311</v>
      </c>
      <c r="K78" s="251"/>
      <c r="L78" s="251"/>
      <c r="M78" s="251"/>
      <c r="N78" s="251"/>
      <c r="O78" s="94" t="s">
        <v>94</v>
      </c>
      <c r="P78" s="252"/>
      <c r="Q78" s="252"/>
      <c r="R78" s="252"/>
      <c r="S78" s="252"/>
      <c r="T78" s="252"/>
      <c r="U78" s="252"/>
      <c r="V78" s="252"/>
      <c r="W78" s="252"/>
      <c r="X78" s="253"/>
      <c r="Y78" s="242">
        <v>35629</v>
      </c>
      <c r="Z78" s="242"/>
      <c r="AA78" s="242"/>
      <c r="AB78" s="242"/>
      <c r="AC78" s="242"/>
      <c r="AD78" s="242">
        <v>0</v>
      </c>
      <c r="AE78" s="242"/>
      <c r="AF78" s="242"/>
      <c r="AG78" s="242"/>
      <c r="AH78" s="242"/>
      <c r="AI78" s="242">
        <f>Y78</f>
        <v>35629</v>
      </c>
      <c r="AJ78" s="242"/>
      <c r="AK78" s="242"/>
      <c r="AL78" s="242"/>
      <c r="AM78" s="242"/>
      <c r="AN78" s="242">
        <f>AN70/AN72</f>
        <v>26554.266666666666</v>
      </c>
      <c r="AO78" s="242"/>
      <c r="AP78" s="242"/>
      <c r="AQ78" s="242"/>
      <c r="AR78" s="242"/>
      <c r="AS78" s="242">
        <v>0</v>
      </c>
      <c r="AT78" s="242"/>
      <c r="AU78" s="242"/>
      <c r="AV78" s="242"/>
      <c r="AW78" s="242"/>
      <c r="AX78" s="242">
        <f>AN78</f>
        <v>26554.266666666666</v>
      </c>
      <c r="AY78" s="242"/>
      <c r="AZ78" s="242"/>
      <c r="BA78" s="242"/>
      <c r="BB78" s="242"/>
      <c r="BC78" s="242">
        <f>AN78-Y78</f>
        <v>-9074.7333333333336</v>
      </c>
      <c r="BD78" s="242"/>
      <c r="BE78" s="242"/>
      <c r="BF78" s="242"/>
      <c r="BG78" s="242"/>
      <c r="BH78" s="242">
        <f>AS78-AD78</f>
        <v>0</v>
      </c>
      <c r="BI78" s="242"/>
      <c r="BJ78" s="242"/>
      <c r="BK78" s="242"/>
      <c r="BL78" s="242"/>
      <c r="BM78" s="242">
        <f>BC78</f>
        <v>-9074.7333333333336</v>
      </c>
      <c r="BN78" s="242"/>
      <c r="BO78" s="242"/>
      <c r="BP78" s="242"/>
      <c r="BQ78" s="242"/>
      <c r="BR78" s="9"/>
      <c r="BS78" s="9"/>
      <c r="BT78" s="9"/>
      <c r="BU78" s="9"/>
      <c r="BV78" s="9"/>
      <c r="BW78" s="9"/>
      <c r="BX78" s="9"/>
      <c r="BY78" s="9"/>
      <c r="BZ78" s="7"/>
    </row>
    <row r="79" spans="1:79" ht="52" hidden="1" customHeight="1" x14ac:dyDescent="0.3">
      <c r="A79" s="119">
        <v>8</v>
      </c>
      <c r="B79" s="119"/>
      <c r="C79" s="91" t="s">
        <v>256</v>
      </c>
      <c r="D79" s="249"/>
      <c r="E79" s="249"/>
      <c r="F79" s="249"/>
      <c r="G79" s="249"/>
      <c r="H79" s="249"/>
      <c r="I79" s="250"/>
      <c r="J79" s="251" t="s">
        <v>93</v>
      </c>
      <c r="K79" s="251"/>
      <c r="L79" s="251"/>
      <c r="M79" s="251"/>
      <c r="N79" s="251"/>
      <c r="O79" s="94" t="s">
        <v>94</v>
      </c>
      <c r="P79" s="252"/>
      <c r="Q79" s="252"/>
      <c r="R79" s="252"/>
      <c r="S79" s="252"/>
      <c r="T79" s="252"/>
      <c r="U79" s="252"/>
      <c r="V79" s="252"/>
      <c r="W79" s="252"/>
      <c r="X79" s="253"/>
      <c r="Y79" s="242">
        <v>0</v>
      </c>
      <c r="Z79" s="242"/>
      <c r="AA79" s="242"/>
      <c r="AB79" s="242"/>
      <c r="AC79" s="242"/>
      <c r="AD79" s="242">
        <v>0</v>
      </c>
      <c r="AE79" s="242"/>
      <c r="AF79" s="242"/>
      <c r="AG79" s="242"/>
      <c r="AH79" s="242"/>
      <c r="AI79" s="242">
        <v>0</v>
      </c>
      <c r="AJ79" s="242"/>
      <c r="AK79" s="242"/>
      <c r="AL79" s="242"/>
      <c r="AM79" s="242"/>
      <c r="AN79" s="242">
        <v>0</v>
      </c>
      <c r="AO79" s="242"/>
      <c r="AP79" s="242"/>
      <c r="AQ79" s="242"/>
      <c r="AR79" s="242"/>
      <c r="AS79" s="242">
        <v>0</v>
      </c>
      <c r="AT79" s="242"/>
      <c r="AU79" s="242"/>
      <c r="AV79" s="242"/>
      <c r="AW79" s="242"/>
      <c r="AX79" s="242">
        <v>0</v>
      </c>
      <c r="AY79" s="242"/>
      <c r="AZ79" s="242"/>
      <c r="BA79" s="242"/>
      <c r="BB79" s="242"/>
      <c r="BC79" s="242">
        <f>AN79-Y79</f>
        <v>0</v>
      </c>
      <c r="BD79" s="242"/>
      <c r="BE79" s="242"/>
      <c r="BF79" s="242"/>
      <c r="BG79" s="242"/>
      <c r="BH79" s="242">
        <f>AS79-AD79</f>
        <v>0</v>
      </c>
      <c r="BI79" s="242"/>
      <c r="BJ79" s="242"/>
      <c r="BK79" s="242"/>
      <c r="BL79" s="242"/>
      <c r="BM79" s="242">
        <v>0</v>
      </c>
      <c r="BN79" s="242"/>
      <c r="BO79" s="242"/>
      <c r="BP79" s="242"/>
      <c r="BQ79" s="242"/>
      <c r="BR79" s="9"/>
      <c r="BS79" s="9"/>
      <c r="BT79" s="9"/>
      <c r="BU79" s="9"/>
      <c r="BV79" s="9"/>
      <c r="BW79" s="9"/>
      <c r="BX79" s="9"/>
      <c r="BY79" s="9"/>
      <c r="BZ79" s="7"/>
    </row>
    <row r="80" spans="1:79" ht="52" hidden="1" customHeight="1" x14ac:dyDescent="0.3">
      <c r="A80" s="119">
        <v>9</v>
      </c>
      <c r="B80" s="119"/>
      <c r="C80" s="91" t="s">
        <v>257</v>
      </c>
      <c r="D80" s="249"/>
      <c r="E80" s="249"/>
      <c r="F80" s="249"/>
      <c r="G80" s="249"/>
      <c r="H80" s="249"/>
      <c r="I80" s="250"/>
      <c r="J80" s="251" t="s">
        <v>93</v>
      </c>
      <c r="K80" s="251"/>
      <c r="L80" s="251"/>
      <c r="M80" s="251"/>
      <c r="N80" s="251"/>
      <c r="O80" s="94" t="s">
        <v>94</v>
      </c>
      <c r="P80" s="252"/>
      <c r="Q80" s="252"/>
      <c r="R80" s="252"/>
      <c r="S80" s="252"/>
      <c r="T80" s="252"/>
      <c r="U80" s="252"/>
      <c r="V80" s="252"/>
      <c r="W80" s="252"/>
      <c r="X80" s="253"/>
      <c r="Y80" s="242">
        <v>0</v>
      </c>
      <c r="Z80" s="242"/>
      <c r="AA80" s="242"/>
      <c r="AB80" s="242"/>
      <c r="AC80" s="242"/>
      <c r="AD80" s="242">
        <v>0</v>
      </c>
      <c r="AE80" s="242"/>
      <c r="AF80" s="242"/>
      <c r="AG80" s="242"/>
      <c r="AH80" s="242"/>
      <c r="AI80" s="242">
        <v>0</v>
      </c>
      <c r="AJ80" s="242"/>
      <c r="AK80" s="242"/>
      <c r="AL80" s="242"/>
      <c r="AM80" s="242"/>
      <c r="AN80" s="242">
        <v>0</v>
      </c>
      <c r="AO80" s="242"/>
      <c r="AP80" s="242"/>
      <c r="AQ80" s="242"/>
      <c r="AR80" s="242"/>
      <c r="AS80" s="242">
        <v>0</v>
      </c>
      <c r="AT80" s="242"/>
      <c r="AU80" s="242"/>
      <c r="AV80" s="242"/>
      <c r="AW80" s="242"/>
      <c r="AX80" s="242">
        <v>0</v>
      </c>
      <c r="AY80" s="242"/>
      <c r="AZ80" s="242"/>
      <c r="BA80" s="242"/>
      <c r="BB80" s="242"/>
      <c r="BC80" s="242">
        <f>AN80-Y80</f>
        <v>0</v>
      </c>
      <c r="BD80" s="242"/>
      <c r="BE80" s="242"/>
      <c r="BF80" s="242"/>
      <c r="BG80" s="242"/>
      <c r="BH80" s="242">
        <f>AS80-AD80</f>
        <v>0</v>
      </c>
      <c r="BI80" s="242"/>
      <c r="BJ80" s="242"/>
      <c r="BK80" s="242"/>
      <c r="BL80" s="242"/>
      <c r="BM80" s="242">
        <v>0</v>
      </c>
      <c r="BN80" s="242"/>
      <c r="BO80" s="242"/>
      <c r="BP80" s="242"/>
      <c r="BQ80" s="242"/>
      <c r="BR80" s="9"/>
      <c r="BS80" s="9"/>
      <c r="BT80" s="9"/>
      <c r="BU80" s="9"/>
      <c r="BV80" s="9"/>
      <c r="BW80" s="9"/>
      <c r="BX80" s="9"/>
      <c r="BY80" s="9"/>
      <c r="BZ80" s="7"/>
    </row>
    <row r="81" spans="1:79" s="37" customFormat="1" ht="15" x14ac:dyDescent="0.3">
      <c r="A81" s="270">
        <v>0</v>
      </c>
      <c r="B81" s="270"/>
      <c r="C81" s="383" t="s">
        <v>95</v>
      </c>
      <c r="D81" s="417"/>
      <c r="E81" s="417"/>
      <c r="F81" s="417"/>
      <c r="G81" s="417"/>
      <c r="H81" s="417"/>
      <c r="I81" s="418"/>
      <c r="J81" s="416" t="s">
        <v>84</v>
      </c>
      <c r="K81" s="416"/>
      <c r="L81" s="416"/>
      <c r="M81" s="416"/>
      <c r="N81" s="416"/>
      <c r="O81" s="380" t="s">
        <v>84</v>
      </c>
      <c r="P81" s="393"/>
      <c r="Q81" s="393"/>
      <c r="R81" s="393"/>
      <c r="S81" s="393"/>
      <c r="T81" s="393"/>
      <c r="U81" s="393"/>
      <c r="V81" s="393"/>
      <c r="W81" s="393"/>
      <c r="X81" s="394"/>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39"/>
      <c r="BS81" s="39"/>
      <c r="BT81" s="39"/>
      <c r="BU81" s="39"/>
      <c r="BV81" s="39"/>
      <c r="BW81" s="39"/>
      <c r="BX81" s="39"/>
      <c r="BY81" s="39"/>
      <c r="BZ81" s="40"/>
    </row>
    <row r="82" spans="1:79" ht="45.5" customHeight="1" x14ac:dyDescent="0.3">
      <c r="A82" s="119">
        <v>5</v>
      </c>
      <c r="B82" s="119"/>
      <c r="C82" s="91" t="s">
        <v>258</v>
      </c>
      <c r="D82" s="249"/>
      <c r="E82" s="249"/>
      <c r="F82" s="249"/>
      <c r="G82" s="249"/>
      <c r="H82" s="249"/>
      <c r="I82" s="250"/>
      <c r="J82" s="251" t="s">
        <v>96</v>
      </c>
      <c r="K82" s="251"/>
      <c r="L82" s="251"/>
      <c r="M82" s="251"/>
      <c r="N82" s="251"/>
      <c r="O82" s="94" t="s">
        <v>94</v>
      </c>
      <c r="P82" s="252"/>
      <c r="Q82" s="252"/>
      <c r="R82" s="252"/>
      <c r="S82" s="252"/>
      <c r="T82" s="252"/>
      <c r="U82" s="252"/>
      <c r="V82" s="252"/>
      <c r="W82" s="252"/>
      <c r="X82" s="253"/>
      <c r="Y82" s="242">
        <v>200</v>
      </c>
      <c r="Z82" s="242"/>
      <c r="AA82" s="242"/>
      <c r="AB82" s="242"/>
      <c r="AC82" s="242"/>
      <c r="AD82" s="242">
        <v>0</v>
      </c>
      <c r="AE82" s="242"/>
      <c r="AF82" s="242"/>
      <c r="AG82" s="242"/>
      <c r="AH82" s="242"/>
      <c r="AI82" s="242">
        <f>Y82</f>
        <v>200</v>
      </c>
      <c r="AJ82" s="242"/>
      <c r="AK82" s="242"/>
      <c r="AL82" s="242"/>
      <c r="AM82" s="242"/>
      <c r="AN82" s="242">
        <f>15/17%</f>
        <v>88.235294117647058</v>
      </c>
      <c r="AO82" s="242"/>
      <c r="AP82" s="242"/>
      <c r="AQ82" s="242"/>
      <c r="AR82" s="242"/>
      <c r="AS82" s="242">
        <v>0</v>
      </c>
      <c r="AT82" s="242"/>
      <c r="AU82" s="242"/>
      <c r="AV82" s="242"/>
      <c r="AW82" s="242"/>
      <c r="AX82" s="242">
        <f>AN82</f>
        <v>88.235294117647058</v>
      </c>
      <c r="AY82" s="242"/>
      <c r="AZ82" s="242"/>
      <c r="BA82" s="242"/>
      <c r="BB82" s="242"/>
      <c r="BC82" s="242">
        <f>AN82-Y82</f>
        <v>-111.76470588235294</v>
      </c>
      <c r="BD82" s="242"/>
      <c r="BE82" s="242"/>
      <c r="BF82" s="242"/>
      <c r="BG82" s="242"/>
      <c r="BH82" s="242">
        <f>AS82-AD82</f>
        <v>0</v>
      </c>
      <c r="BI82" s="242"/>
      <c r="BJ82" s="242"/>
      <c r="BK82" s="242"/>
      <c r="BL82" s="242"/>
      <c r="BM82" s="242">
        <f>BC82</f>
        <v>-111.76470588235294</v>
      </c>
      <c r="BN82" s="242"/>
      <c r="BO82" s="242"/>
      <c r="BP82" s="242"/>
      <c r="BQ82" s="242"/>
      <c r="BR82" s="9"/>
      <c r="BS82" s="9"/>
      <c r="BT82" s="9"/>
      <c r="BU82" s="9"/>
      <c r="BV82" s="9"/>
      <c r="BW82" s="9"/>
      <c r="BX82" s="9"/>
      <c r="BY82" s="9"/>
      <c r="BZ82" s="7"/>
    </row>
    <row r="83" spans="1:79" ht="52" hidden="1" customHeight="1" x14ac:dyDescent="0.3">
      <c r="A83" s="119">
        <v>11</v>
      </c>
      <c r="B83" s="119"/>
      <c r="C83" s="91" t="s">
        <v>259</v>
      </c>
      <c r="D83" s="249"/>
      <c r="E83" s="249"/>
      <c r="F83" s="249"/>
      <c r="G83" s="249"/>
      <c r="H83" s="249"/>
      <c r="I83" s="250"/>
      <c r="J83" s="251" t="s">
        <v>96</v>
      </c>
      <c r="K83" s="251"/>
      <c r="L83" s="251"/>
      <c r="M83" s="251"/>
      <c r="N83" s="251"/>
      <c r="O83" s="94" t="s">
        <v>94</v>
      </c>
      <c r="P83" s="252"/>
      <c r="Q83" s="252"/>
      <c r="R83" s="252"/>
      <c r="S83" s="252"/>
      <c r="T83" s="252"/>
      <c r="U83" s="252"/>
      <c r="V83" s="252"/>
      <c r="W83" s="252"/>
      <c r="X83" s="253"/>
      <c r="Y83" s="242">
        <v>0</v>
      </c>
      <c r="Z83" s="242"/>
      <c r="AA83" s="242"/>
      <c r="AB83" s="242"/>
      <c r="AC83" s="242"/>
      <c r="AD83" s="242">
        <v>0</v>
      </c>
      <c r="AE83" s="242"/>
      <c r="AF83" s="242"/>
      <c r="AG83" s="242"/>
      <c r="AH83" s="242"/>
      <c r="AI83" s="242">
        <v>0</v>
      </c>
      <c r="AJ83" s="242"/>
      <c r="AK83" s="242"/>
      <c r="AL83" s="242"/>
      <c r="AM83" s="242"/>
      <c r="AN83" s="242">
        <v>0</v>
      </c>
      <c r="AO83" s="242"/>
      <c r="AP83" s="242"/>
      <c r="AQ83" s="242"/>
      <c r="AR83" s="242"/>
      <c r="AS83" s="242">
        <v>0</v>
      </c>
      <c r="AT83" s="242"/>
      <c r="AU83" s="242"/>
      <c r="AV83" s="242"/>
      <c r="AW83" s="242"/>
      <c r="AX83" s="242">
        <v>0</v>
      </c>
      <c r="AY83" s="242"/>
      <c r="AZ83" s="242"/>
      <c r="BA83" s="242"/>
      <c r="BB83" s="242"/>
      <c r="BC83" s="242">
        <f>AN83-Y83</f>
        <v>0</v>
      </c>
      <c r="BD83" s="242"/>
      <c r="BE83" s="242"/>
      <c r="BF83" s="242"/>
      <c r="BG83" s="242"/>
      <c r="BH83" s="242">
        <f>AS83-AD83</f>
        <v>0</v>
      </c>
      <c r="BI83" s="242"/>
      <c r="BJ83" s="242"/>
      <c r="BK83" s="242"/>
      <c r="BL83" s="242"/>
      <c r="BM83" s="242">
        <v>0</v>
      </c>
      <c r="BN83" s="242"/>
      <c r="BO83" s="242"/>
      <c r="BP83" s="242"/>
      <c r="BQ83" s="242"/>
      <c r="BR83" s="9"/>
      <c r="BS83" s="9"/>
      <c r="BT83" s="9"/>
      <c r="BU83" s="9"/>
      <c r="BV83" s="9"/>
      <c r="BW83" s="9"/>
      <c r="BX83" s="9"/>
      <c r="BY83" s="9"/>
      <c r="BZ83" s="7"/>
    </row>
    <row r="84" spans="1:79" ht="15.5" x14ac:dyDescent="0.3">
      <c r="A84" s="28"/>
      <c r="B84" s="28"/>
      <c r="C84" s="29"/>
      <c r="D84" s="29"/>
      <c r="E84" s="29"/>
      <c r="F84" s="29"/>
      <c r="G84" s="29"/>
      <c r="H84" s="29"/>
      <c r="I84" s="29"/>
      <c r="J84" s="29"/>
      <c r="K84" s="29"/>
      <c r="L84" s="29"/>
      <c r="M84" s="29"/>
      <c r="N84" s="29"/>
      <c r="O84" s="29"/>
      <c r="P84" s="29"/>
      <c r="Q84" s="29"/>
      <c r="R84" s="29"/>
      <c r="S84" s="29"/>
      <c r="T84" s="29"/>
      <c r="U84" s="29"/>
      <c r="V84" s="29"/>
      <c r="W84" s="29"/>
      <c r="X84" s="29"/>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c r="AY84" s="31"/>
      <c r="AZ84" s="31"/>
      <c r="BA84" s="31"/>
      <c r="BB84" s="31"/>
      <c r="BC84" s="31"/>
      <c r="BD84" s="31"/>
      <c r="BE84" s="31"/>
      <c r="BF84" s="31"/>
      <c r="BG84" s="31"/>
      <c r="BH84" s="31"/>
      <c r="BI84" s="31"/>
      <c r="BJ84" s="31"/>
      <c r="BK84" s="31"/>
      <c r="BL84" s="31"/>
      <c r="BM84" s="31"/>
      <c r="BN84" s="31"/>
      <c r="BO84" s="31"/>
      <c r="BP84" s="31"/>
      <c r="BQ84" s="31"/>
      <c r="BR84" s="9"/>
      <c r="BS84" s="9"/>
      <c r="BT84" s="9"/>
      <c r="BU84" s="9"/>
      <c r="BV84" s="9"/>
      <c r="BW84" s="9"/>
      <c r="BX84" s="9"/>
      <c r="BY84" s="9"/>
      <c r="BZ84" s="7"/>
    </row>
    <row r="85" spans="1:79" ht="15.75" customHeight="1" x14ac:dyDescent="0.3">
      <c r="A85" s="118" t="s">
        <v>62</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row>
    <row r="86" spans="1:79" ht="9" customHeight="1" x14ac:dyDescent="0.3">
      <c r="A86" s="28"/>
      <c r="B86" s="28"/>
      <c r="C86" s="29"/>
      <c r="D86" s="29"/>
      <c r="E86" s="29"/>
      <c r="F86" s="29"/>
      <c r="G86" s="29"/>
      <c r="H86" s="29"/>
      <c r="I86" s="29"/>
      <c r="J86" s="29"/>
      <c r="K86" s="29"/>
      <c r="L86" s="29"/>
      <c r="M86" s="29"/>
      <c r="N86" s="29"/>
      <c r="O86" s="29"/>
      <c r="P86" s="29"/>
      <c r="Q86" s="29"/>
      <c r="R86" s="29"/>
      <c r="S86" s="29"/>
      <c r="T86" s="29"/>
      <c r="U86" s="29"/>
      <c r="V86" s="29"/>
      <c r="W86" s="29"/>
      <c r="X86" s="29"/>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c r="AY86" s="31"/>
      <c r="AZ86" s="31"/>
      <c r="BA86" s="31"/>
      <c r="BB86" s="31"/>
      <c r="BC86" s="31"/>
      <c r="BD86" s="31"/>
      <c r="BE86" s="31"/>
      <c r="BF86" s="31"/>
      <c r="BG86" s="31"/>
      <c r="BH86" s="31"/>
      <c r="BI86" s="31"/>
      <c r="BJ86" s="31"/>
      <c r="BK86" s="31"/>
      <c r="BL86" s="31"/>
      <c r="BM86" s="31"/>
      <c r="BN86" s="31"/>
      <c r="BO86" s="31"/>
      <c r="BP86" s="31"/>
      <c r="BQ86" s="31"/>
      <c r="BR86" s="9"/>
      <c r="BS86" s="9"/>
      <c r="BT86" s="9"/>
      <c r="BU86" s="9"/>
      <c r="BV86" s="9"/>
      <c r="BW86" s="9"/>
      <c r="BX86" s="9"/>
      <c r="BY86" s="9"/>
      <c r="BZ86" s="7"/>
    </row>
    <row r="87" spans="1:79" s="46" customFormat="1" ht="30" customHeight="1" x14ac:dyDescent="0.25">
      <c r="A87" s="318" t="s">
        <v>3</v>
      </c>
      <c r="B87" s="319"/>
      <c r="C87" s="318" t="s">
        <v>6</v>
      </c>
      <c r="D87" s="323"/>
      <c r="E87" s="323"/>
      <c r="F87" s="323"/>
      <c r="G87" s="323"/>
      <c r="H87" s="323"/>
      <c r="I87" s="319"/>
      <c r="J87" s="318" t="s">
        <v>5</v>
      </c>
      <c r="K87" s="323"/>
      <c r="L87" s="323"/>
      <c r="M87" s="323"/>
      <c r="N87" s="319"/>
      <c r="O87" s="89" t="s">
        <v>63</v>
      </c>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8"/>
      <c r="AU87" s="328"/>
      <c r="AV87" s="328"/>
      <c r="AW87" s="328"/>
      <c r="AX87" s="328"/>
      <c r="AY87" s="328"/>
      <c r="AZ87" s="328"/>
      <c r="BA87" s="328"/>
      <c r="BB87" s="328"/>
      <c r="BC87" s="328"/>
      <c r="BD87" s="328"/>
      <c r="BE87" s="328"/>
      <c r="BF87" s="328"/>
      <c r="BG87" s="328"/>
      <c r="BH87" s="328"/>
      <c r="BI87" s="328"/>
      <c r="BJ87" s="328"/>
      <c r="BK87" s="328"/>
      <c r="BL87" s="328"/>
      <c r="BM87" s="328"/>
      <c r="BN87" s="328"/>
      <c r="BO87" s="328"/>
      <c r="BP87" s="328"/>
      <c r="BQ87" s="329"/>
      <c r="BR87" s="56"/>
      <c r="BS87" s="56"/>
      <c r="BT87" s="56"/>
      <c r="BU87" s="56"/>
      <c r="BV87" s="56"/>
      <c r="BW87" s="56"/>
      <c r="BX87" s="56"/>
      <c r="BY87" s="56"/>
      <c r="BZ87" s="51"/>
    </row>
    <row r="88" spans="1:79" s="34" customFormat="1" ht="16" customHeight="1" x14ac:dyDescent="0.3">
      <c r="A88" s="243">
        <v>1</v>
      </c>
      <c r="B88" s="243"/>
      <c r="C88" s="243">
        <v>2</v>
      </c>
      <c r="D88" s="243"/>
      <c r="E88" s="243"/>
      <c r="F88" s="243"/>
      <c r="G88" s="243"/>
      <c r="H88" s="243"/>
      <c r="I88" s="243"/>
      <c r="J88" s="243">
        <v>3</v>
      </c>
      <c r="K88" s="243"/>
      <c r="L88" s="243"/>
      <c r="M88" s="243"/>
      <c r="N88" s="243"/>
      <c r="O88" s="143">
        <v>4</v>
      </c>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5"/>
      <c r="BR88" s="52"/>
      <c r="BS88" s="52"/>
      <c r="BT88" s="52"/>
      <c r="BU88" s="52"/>
      <c r="BV88" s="52"/>
      <c r="BW88" s="52"/>
      <c r="BX88" s="52"/>
      <c r="BY88" s="52"/>
      <c r="BZ88" s="33"/>
    </row>
    <row r="89" spans="1:79" s="34" customFormat="1" ht="12.75" hidden="1" customHeight="1" x14ac:dyDescent="0.3">
      <c r="A89" s="243" t="s">
        <v>36</v>
      </c>
      <c r="B89" s="243"/>
      <c r="C89" s="130" t="s">
        <v>14</v>
      </c>
      <c r="D89" s="131"/>
      <c r="E89" s="131"/>
      <c r="F89" s="131"/>
      <c r="G89" s="131"/>
      <c r="H89" s="131"/>
      <c r="I89" s="132"/>
      <c r="J89" s="243" t="s">
        <v>15</v>
      </c>
      <c r="K89" s="243"/>
      <c r="L89" s="243"/>
      <c r="M89" s="243"/>
      <c r="N89" s="243"/>
      <c r="O89" s="202" t="s">
        <v>71</v>
      </c>
      <c r="P89" s="203"/>
      <c r="Q89" s="203"/>
      <c r="R89" s="203"/>
      <c r="S89" s="203"/>
      <c r="T89" s="203"/>
      <c r="U89" s="203"/>
      <c r="V89" s="203"/>
      <c r="W89" s="203"/>
      <c r="X89" s="203"/>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7"/>
      <c r="BR89" s="35"/>
      <c r="BS89" s="35"/>
      <c r="BT89" s="33"/>
      <c r="BU89" s="33"/>
      <c r="BV89" s="33"/>
      <c r="BW89" s="33"/>
      <c r="BX89" s="33"/>
      <c r="BY89" s="33"/>
      <c r="BZ89" s="33"/>
      <c r="CA89" s="34" t="s">
        <v>70</v>
      </c>
    </row>
    <row r="90" spans="1:79" s="43" customFormat="1" ht="15" x14ac:dyDescent="0.3">
      <c r="A90" s="262">
        <v>0</v>
      </c>
      <c r="B90" s="262"/>
      <c r="C90" s="262" t="s">
        <v>83</v>
      </c>
      <c r="D90" s="262"/>
      <c r="E90" s="262"/>
      <c r="F90" s="262"/>
      <c r="G90" s="262"/>
      <c r="H90" s="262"/>
      <c r="I90" s="262"/>
      <c r="J90" s="262"/>
      <c r="K90" s="262"/>
      <c r="L90" s="262"/>
      <c r="M90" s="262"/>
      <c r="N90" s="262"/>
      <c r="O90" s="86"/>
      <c r="P90" s="87"/>
      <c r="Q90" s="87"/>
      <c r="R90" s="87"/>
      <c r="S90" s="87"/>
      <c r="T90" s="87"/>
      <c r="U90" s="87"/>
      <c r="V90" s="87"/>
      <c r="W90" s="87"/>
      <c r="X90" s="87"/>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5"/>
      <c r="BR90" s="41"/>
      <c r="BS90" s="41"/>
      <c r="BT90" s="41"/>
      <c r="BU90" s="41"/>
      <c r="BV90" s="41"/>
      <c r="BW90" s="41"/>
      <c r="BX90" s="41"/>
      <c r="BY90" s="41"/>
      <c r="BZ90" s="42"/>
      <c r="CA90" s="43" t="s">
        <v>65</v>
      </c>
    </row>
    <row r="91" spans="1:79" s="43" customFormat="1" ht="66.5" customHeight="1" x14ac:dyDescent="0.3">
      <c r="A91" s="239">
        <v>1</v>
      </c>
      <c r="B91" s="239"/>
      <c r="C91" s="238" t="s">
        <v>422</v>
      </c>
      <c r="D91" s="238"/>
      <c r="E91" s="238"/>
      <c r="F91" s="238"/>
      <c r="G91" s="238"/>
      <c r="H91" s="238"/>
      <c r="I91" s="238"/>
      <c r="J91" s="239" t="s">
        <v>311</v>
      </c>
      <c r="K91" s="239"/>
      <c r="L91" s="239"/>
      <c r="M91" s="239"/>
      <c r="N91" s="239"/>
      <c r="O91" s="351" t="s">
        <v>548</v>
      </c>
      <c r="P91" s="352"/>
      <c r="Q91" s="352"/>
      <c r="R91" s="352"/>
      <c r="S91" s="352"/>
      <c r="T91" s="352"/>
      <c r="U91" s="352"/>
      <c r="V91" s="352"/>
      <c r="W91" s="352"/>
      <c r="X91" s="352"/>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c r="BO91" s="353"/>
      <c r="BP91" s="353"/>
      <c r="BQ91" s="354"/>
      <c r="BR91" s="41"/>
      <c r="BS91" s="41"/>
      <c r="BT91" s="41"/>
      <c r="BU91" s="41"/>
      <c r="BV91" s="41"/>
      <c r="BW91" s="41"/>
      <c r="BX91" s="41"/>
      <c r="BY91" s="41"/>
      <c r="BZ91" s="42"/>
    </row>
    <row r="92" spans="1:79" s="43" customFormat="1" ht="22.5" customHeight="1" x14ac:dyDescent="0.3">
      <c r="A92" s="239">
        <v>0</v>
      </c>
      <c r="B92" s="239"/>
      <c r="C92" s="262" t="s">
        <v>89</v>
      </c>
      <c r="D92" s="262"/>
      <c r="E92" s="262"/>
      <c r="F92" s="262"/>
      <c r="G92" s="262"/>
      <c r="H92" s="262"/>
      <c r="I92" s="262"/>
      <c r="J92" s="239"/>
      <c r="K92" s="239"/>
      <c r="L92" s="239"/>
      <c r="M92" s="239"/>
      <c r="N92" s="239"/>
      <c r="O92" s="86"/>
      <c r="P92" s="87"/>
      <c r="Q92" s="87"/>
      <c r="R92" s="87"/>
      <c r="S92" s="87"/>
      <c r="T92" s="87"/>
      <c r="U92" s="87"/>
      <c r="V92" s="87"/>
      <c r="W92" s="87"/>
      <c r="X92" s="87"/>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5"/>
      <c r="BR92" s="41"/>
      <c r="BS92" s="41"/>
      <c r="BT92" s="41"/>
      <c r="BU92" s="41"/>
      <c r="BV92" s="41"/>
      <c r="BW92" s="41"/>
      <c r="BX92" s="41"/>
      <c r="BY92" s="41"/>
      <c r="BZ92" s="42"/>
    </row>
    <row r="93" spans="1:79" s="43" customFormat="1" ht="59" customHeight="1" x14ac:dyDescent="0.3">
      <c r="A93" s="239">
        <v>2</v>
      </c>
      <c r="B93" s="239"/>
      <c r="C93" s="238" t="s">
        <v>248</v>
      </c>
      <c r="D93" s="238"/>
      <c r="E93" s="238"/>
      <c r="F93" s="238"/>
      <c r="G93" s="238"/>
      <c r="H93" s="238"/>
      <c r="I93" s="238"/>
      <c r="J93" s="307" t="s">
        <v>90</v>
      </c>
      <c r="K93" s="308"/>
      <c r="L93" s="308"/>
      <c r="M93" s="308"/>
      <c r="N93" s="309"/>
      <c r="O93" s="351" t="s">
        <v>549</v>
      </c>
      <c r="P93" s="352"/>
      <c r="Q93" s="352"/>
      <c r="R93" s="352"/>
      <c r="S93" s="352"/>
      <c r="T93" s="352"/>
      <c r="U93" s="352"/>
      <c r="V93" s="352"/>
      <c r="W93" s="352"/>
      <c r="X93" s="352"/>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4"/>
      <c r="BR93" s="41"/>
      <c r="BS93" s="41"/>
      <c r="BT93" s="41"/>
      <c r="BU93" s="41"/>
      <c r="BV93" s="41"/>
      <c r="BW93" s="41"/>
      <c r="BX93" s="41"/>
      <c r="BY93" s="41"/>
      <c r="BZ93" s="42"/>
    </row>
    <row r="94" spans="1:79" s="43" customFormat="1" ht="66.5" customHeight="1" x14ac:dyDescent="0.3">
      <c r="A94" s="239">
        <v>3</v>
      </c>
      <c r="B94" s="239"/>
      <c r="C94" s="238" t="s">
        <v>249</v>
      </c>
      <c r="D94" s="238"/>
      <c r="E94" s="238"/>
      <c r="F94" s="238"/>
      <c r="G94" s="238"/>
      <c r="H94" s="238"/>
      <c r="I94" s="238"/>
      <c r="J94" s="304"/>
      <c r="K94" s="305"/>
      <c r="L94" s="305"/>
      <c r="M94" s="305"/>
      <c r="N94" s="306"/>
      <c r="O94" s="351" t="s">
        <v>550</v>
      </c>
      <c r="P94" s="352"/>
      <c r="Q94" s="352"/>
      <c r="R94" s="352"/>
      <c r="S94" s="352"/>
      <c r="T94" s="352"/>
      <c r="U94" s="352"/>
      <c r="V94" s="352"/>
      <c r="W94" s="352"/>
      <c r="X94" s="352"/>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4"/>
      <c r="BR94" s="41"/>
      <c r="BS94" s="41"/>
      <c r="BT94" s="41"/>
      <c r="BU94" s="41"/>
      <c r="BV94" s="41"/>
      <c r="BW94" s="41"/>
      <c r="BX94" s="41"/>
      <c r="BY94" s="41"/>
      <c r="BZ94" s="42"/>
    </row>
    <row r="95" spans="1:79" s="43" customFormat="1" ht="15" x14ac:dyDescent="0.3">
      <c r="A95" s="239">
        <v>0</v>
      </c>
      <c r="B95" s="239"/>
      <c r="C95" s="262" t="s">
        <v>92</v>
      </c>
      <c r="D95" s="262"/>
      <c r="E95" s="262"/>
      <c r="F95" s="262"/>
      <c r="G95" s="262"/>
      <c r="H95" s="262"/>
      <c r="I95" s="262"/>
      <c r="J95" s="262"/>
      <c r="K95" s="262"/>
      <c r="L95" s="262"/>
      <c r="M95" s="262"/>
      <c r="N95" s="262"/>
      <c r="O95" s="86"/>
      <c r="P95" s="87"/>
      <c r="Q95" s="87"/>
      <c r="R95" s="87"/>
      <c r="S95" s="87"/>
      <c r="T95" s="87"/>
      <c r="U95" s="87"/>
      <c r="V95" s="87"/>
      <c r="W95" s="87"/>
      <c r="X95" s="87"/>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5"/>
      <c r="BR95" s="41"/>
      <c r="BS95" s="41"/>
      <c r="BT95" s="41"/>
      <c r="BU95" s="41"/>
      <c r="BV95" s="41"/>
      <c r="BW95" s="41"/>
      <c r="BX95" s="41"/>
      <c r="BY95" s="41"/>
      <c r="BZ95" s="42"/>
    </row>
    <row r="96" spans="1:79" s="43" customFormat="1" ht="66.5" customHeight="1" x14ac:dyDescent="0.3">
      <c r="A96" s="239">
        <v>4</v>
      </c>
      <c r="B96" s="239"/>
      <c r="C96" s="238" t="s">
        <v>255</v>
      </c>
      <c r="D96" s="238"/>
      <c r="E96" s="238"/>
      <c r="F96" s="238"/>
      <c r="G96" s="238"/>
      <c r="H96" s="238"/>
      <c r="I96" s="238"/>
      <c r="J96" s="243" t="s">
        <v>311</v>
      </c>
      <c r="K96" s="243"/>
      <c r="L96" s="243"/>
      <c r="M96" s="243"/>
      <c r="N96" s="243"/>
      <c r="O96" s="351" t="s">
        <v>551</v>
      </c>
      <c r="P96" s="87"/>
      <c r="Q96" s="87"/>
      <c r="R96" s="87"/>
      <c r="S96" s="87"/>
      <c r="T96" s="87"/>
      <c r="U96" s="87"/>
      <c r="V96" s="87"/>
      <c r="W96" s="87"/>
      <c r="X96" s="87"/>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5"/>
      <c r="BR96" s="41"/>
      <c r="BS96" s="41"/>
      <c r="BT96" s="41"/>
      <c r="BU96" s="41"/>
      <c r="BV96" s="41"/>
      <c r="BW96" s="41"/>
      <c r="BX96" s="41"/>
      <c r="BY96" s="41"/>
      <c r="BZ96" s="42"/>
    </row>
    <row r="97" spans="1:78" s="43" customFormat="1" ht="15" x14ac:dyDescent="0.3">
      <c r="A97" s="239">
        <v>0</v>
      </c>
      <c r="B97" s="239"/>
      <c r="C97" s="262" t="s">
        <v>95</v>
      </c>
      <c r="D97" s="262"/>
      <c r="E97" s="262"/>
      <c r="F97" s="262"/>
      <c r="G97" s="262"/>
      <c r="H97" s="262"/>
      <c r="I97" s="262"/>
      <c r="J97" s="262"/>
      <c r="K97" s="262"/>
      <c r="L97" s="262"/>
      <c r="M97" s="262"/>
      <c r="N97" s="262"/>
      <c r="O97" s="86"/>
      <c r="P97" s="87"/>
      <c r="Q97" s="87"/>
      <c r="R97" s="87"/>
      <c r="S97" s="87"/>
      <c r="T97" s="87"/>
      <c r="U97" s="87"/>
      <c r="V97" s="87"/>
      <c r="W97" s="87"/>
      <c r="X97" s="87"/>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5"/>
      <c r="BR97" s="41"/>
      <c r="BS97" s="41"/>
      <c r="BT97" s="41"/>
      <c r="BU97" s="41"/>
      <c r="BV97" s="41"/>
      <c r="BW97" s="41"/>
      <c r="BX97" s="41"/>
      <c r="BY97" s="41"/>
      <c r="BZ97" s="42"/>
    </row>
    <row r="98" spans="1:78" s="43" customFormat="1" ht="43" customHeight="1" x14ac:dyDescent="0.3">
      <c r="A98" s="239">
        <v>5</v>
      </c>
      <c r="B98" s="239"/>
      <c r="C98" s="238" t="s">
        <v>423</v>
      </c>
      <c r="D98" s="238"/>
      <c r="E98" s="238"/>
      <c r="F98" s="238"/>
      <c r="G98" s="238"/>
      <c r="H98" s="238"/>
      <c r="I98" s="238"/>
      <c r="J98" s="243" t="s">
        <v>317</v>
      </c>
      <c r="K98" s="243"/>
      <c r="L98" s="243"/>
      <c r="M98" s="243"/>
      <c r="N98" s="243"/>
      <c r="O98" s="351" t="s">
        <v>552</v>
      </c>
      <c r="P98" s="352"/>
      <c r="Q98" s="352"/>
      <c r="R98" s="352"/>
      <c r="S98" s="352"/>
      <c r="T98" s="352"/>
      <c r="U98" s="352"/>
      <c r="V98" s="352"/>
      <c r="W98" s="352"/>
      <c r="X98" s="352"/>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4"/>
      <c r="BR98" s="41"/>
      <c r="BS98" s="41"/>
      <c r="BT98" s="41"/>
      <c r="BU98" s="41"/>
      <c r="BV98" s="41"/>
      <c r="BW98" s="41"/>
      <c r="BX98" s="41"/>
      <c r="BY98" s="41"/>
      <c r="BZ98" s="42"/>
    </row>
    <row r="99" spans="1:78" ht="15.5" x14ac:dyDescent="0.3">
      <c r="A99" s="28"/>
      <c r="B99" s="28"/>
      <c r="C99" s="29"/>
      <c r="D99" s="29"/>
      <c r="E99" s="29"/>
      <c r="F99" s="29"/>
      <c r="G99" s="29"/>
      <c r="H99" s="29"/>
      <c r="I99" s="29"/>
      <c r="J99" s="29"/>
      <c r="K99" s="29"/>
      <c r="L99" s="29"/>
      <c r="M99" s="29"/>
      <c r="N99" s="29"/>
      <c r="O99" s="29"/>
      <c r="P99" s="29"/>
      <c r="Q99" s="29"/>
      <c r="R99" s="29"/>
      <c r="S99" s="29"/>
      <c r="T99" s="29"/>
      <c r="U99" s="29"/>
      <c r="V99" s="29"/>
      <c r="W99" s="29"/>
      <c r="X99" s="29"/>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c r="AY99" s="31"/>
      <c r="AZ99" s="31"/>
      <c r="BA99" s="31"/>
      <c r="BB99" s="31"/>
      <c r="BC99" s="31"/>
      <c r="BD99" s="31"/>
      <c r="BE99" s="31"/>
      <c r="BF99" s="31"/>
      <c r="BG99" s="31"/>
      <c r="BH99" s="31"/>
      <c r="BI99" s="31"/>
      <c r="BJ99" s="31"/>
      <c r="BK99" s="31"/>
      <c r="BL99" s="31"/>
      <c r="BM99" s="31"/>
      <c r="BN99" s="31"/>
      <c r="BO99" s="31"/>
      <c r="BP99" s="31"/>
      <c r="BQ99" s="31"/>
      <c r="BR99" s="9"/>
      <c r="BS99" s="9"/>
      <c r="BT99" s="9"/>
      <c r="BU99" s="9"/>
      <c r="BV99" s="9"/>
      <c r="BW99" s="9"/>
      <c r="BX99" s="9"/>
      <c r="BY99" s="9"/>
      <c r="BZ99" s="7"/>
    </row>
    <row r="100" spans="1:78" ht="16" customHeight="1" x14ac:dyDescent="0.3">
      <c r="A100" s="118" t="s">
        <v>64</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row>
    <row r="101" spans="1:78" ht="42" customHeight="1" x14ac:dyDescent="0.3">
      <c r="A101" s="201" t="s">
        <v>424</v>
      </c>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row>
    <row r="102" spans="1:78" ht="15.5" x14ac:dyDescent="0.3">
      <c r="A102" s="28"/>
      <c r="B102" s="28"/>
      <c r="C102" s="29"/>
      <c r="D102" s="29"/>
      <c r="E102" s="29"/>
      <c r="F102" s="29"/>
      <c r="G102" s="29"/>
      <c r="H102" s="29"/>
      <c r="I102" s="29"/>
      <c r="J102" s="29"/>
      <c r="K102" s="29"/>
      <c r="L102" s="29"/>
      <c r="M102" s="29"/>
      <c r="N102" s="29"/>
      <c r="O102" s="29"/>
      <c r="P102" s="29"/>
      <c r="Q102" s="29"/>
      <c r="R102" s="29"/>
      <c r="S102" s="29"/>
      <c r="T102" s="29"/>
      <c r="U102" s="29"/>
      <c r="V102" s="29"/>
      <c r="W102" s="29"/>
      <c r="X102" s="29"/>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c r="AY102" s="31"/>
      <c r="AZ102" s="31"/>
      <c r="BA102" s="31"/>
      <c r="BB102" s="31"/>
      <c r="BC102" s="31"/>
      <c r="BD102" s="31"/>
      <c r="BE102" s="31"/>
      <c r="BF102" s="31"/>
      <c r="BG102" s="31"/>
      <c r="BH102" s="31"/>
      <c r="BI102" s="31"/>
      <c r="BJ102" s="31"/>
      <c r="BK102" s="31"/>
      <c r="BL102" s="31"/>
      <c r="BM102" s="31"/>
      <c r="BN102" s="31"/>
      <c r="BO102" s="31"/>
      <c r="BP102" s="31"/>
      <c r="BQ102" s="31"/>
      <c r="BR102" s="9"/>
      <c r="BS102" s="9"/>
      <c r="BT102" s="9"/>
      <c r="BU102" s="9"/>
      <c r="BV102" s="9"/>
      <c r="BW102" s="9"/>
      <c r="BX102" s="9"/>
      <c r="BY102" s="9"/>
      <c r="BZ102" s="7"/>
    </row>
    <row r="103" spans="1:78" ht="16" customHeight="1" x14ac:dyDescent="0.3">
      <c r="A103" s="118" t="s">
        <v>46</v>
      </c>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row>
    <row r="104" spans="1:78" ht="36.5" customHeight="1" x14ac:dyDescent="0.3">
      <c r="A104" s="201" t="s">
        <v>530</v>
      </c>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1"/>
      <c r="AZ104" s="201"/>
      <c r="BA104" s="201"/>
      <c r="BB104" s="201"/>
      <c r="BC104" s="201"/>
      <c r="BD104" s="201"/>
      <c r="BE104" s="201"/>
      <c r="BF104" s="201"/>
      <c r="BG104" s="201"/>
      <c r="BH104" s="201"/>
      <c r="BI104" s="201"/>
      <c r="BJ104" s="201"/>
      <c r="BK104" s="201"/>
      <c r="BL104" s="201"/>
    </row>
    <row r="105" spans="1:78" ht="16" customHeight="1" x14ac:dyDescent="0.3">
      <c r="A105" s="15"/>
      <c r="B105" s="15"/>
      <c r="C105" s="15"/>
      <c r="D105" s="15"/>
      <c r="E105" s="15"/>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8" ht="12" customHeight="1" x14ac:dyDescent="0.3">
      <c r="A106" s="27" t="s">
        <v>76</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8" ht="12" customHeight="1" x14ac:dyDescent="0.3">
      <c r="A107" s="27" t="s">
        <v>67</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8" s="27" customFormat="1" ht="12" customHeight="1" x14ac:dyDescent="0.25">
      <c r="A108" s="27" t="s">
        <v>68</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row>
    <row r="109" spans="1:78" ht="16" customHeight="1" x14ac:dyDescent="0.35">
      <c r="A109" s="26"/>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78" ht="29.5" customHeight="1" x14ac:dyDescent="0.35">
      <c r="A110" s="208" t="s">
        <v>99</v>
      </c>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110"/>
      <c r="X110" s="110"/>
      <c r="Y110" s="110"/>
      <c r="Z110" s="110"/>
      <c r="AA110" s="110"/>
      <c r="AB110" s="110"/>
      <c r="AC110" s="110"/>
      <c r="AD110" s="110"/>
      <c r="AE110" s="110"/>
      <c r="AF110" s="110"/>
      <c r="AG110" s="110"/>
      <c r="AH110" s="110"/>
      <c r="AI110" s="110"/>
      <c r="AJ110" s="110"/>
      <c r="AK110" s="110"/>
      <c r="AL110" s="110"/>
      <c r="AM110" s="110"/>
      <c r="AN110" s="2"/>
      <c r="AO110" s="2"/>
      <c r="AP110" s="206" t="s">
        <v>505</v>
      </c>
      <c r="AQ110" s="206"/>
      <c r="AR110" s="206"/>
      <c r="AS110" s="206"/>
      <c r="AT110" s="206"/>
      <c r="AU110" s="206"/>
      <c r="AV110" s="206"/>
      <c r="AW110" s="206"/>
      <c r="AX110" s="206"/>
      <c r="AY110" s="206"/>
      <c r="AZ110" s="206"/>
      <c r="BA110" s="206"/>
      <c r="BB110" s="206"/>
      <c r="BC110" s="206"/>
      <c r="BD110" s="206"/>
      <c r="BE110" s="206"/>
      <c r="BF110" s="206"/>
      <c r="BG110" s="206"/>
      <c r="BH110" s="206"/>
    </row>
    <row r="111" spans="1:78" x14ac:dyDescent="0.3">
      <c r="W111" s="207" t="s">
        <v>8</v>
      </c>
      <c r="X111" s="207"/>
      <c r="Y111" s="207"/>
      <c r="Z111" s="207"/>
      <c r="AA111" s="207"/>
      <c r="AB111" s="207"/>
      <c r="AC111" s="207"/>
      <c r="AD111" s="207"/>
      <c r="AE111" s="207"/>
      <c r="AF111" s="207"/>
      <c r="AG111" s="207"/>
      <c r="AH111" s="207"/>
      <c r="AI111" s="207"/>
      <c r="AJ111" s="207"/>
      <c r="AK111" s="207"/>
      <c r="AL111" s="207"/>
      <c r="AM111" s="207"/>
      <c r="AN111" s="36"/>
      <c r="AO111" s="36"/>
      <c r="AP111" s="207" t="s">
        <v>72</v>
      </c>
      <c r="AQ111" s="207"/>
      <c r="AR111" s="207"/>
      <c r="AS111" s="207"/>
      <c r="AT111" s="207"/>
      <c r="AU111" s="207"/>
      <c r="AV111" s="207"/>
      <c r="AW111" s="207"/>
      <c r="AX111" s="207"/>
      <c r="AY111" s="207"/>
      <c r="AZ111" s="207"/>
      <c r="BA111" s="207"/>
      <c r="BB111" s="207"/>
      <c r="BC111" s="207"/>
      <c r="BD111" s="207"/>
      <c r="BE111" s="207"/>
      <c r="BF111" s="207"/>
      <c r="BG111" s="207"/>
      <c r="BH111" s="207"/>
    </row>
    <row r="114" spans="1:60" ht="16" customHeight="1" x14ac:dyDescent="0.35">
      <c r="A114" s="205" t="s">
        <v>319</v>
      </c>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110"/>
      <c r="X114" s="110"/>
      <c r="Y114" s="110"/>
      <c r="Z114" s="110"/>
      <c r="AA114" s="110"/>
      <c r="AB114" s="110"/>
      <c r="AC114" s="110"/>
      <c r="AD114" s="110"/>
      <c r="AE114" s="110"/>
      <c r="AF114" s="110"/>
      <c r="AG114" s="110"/>
      <c r="AH114" s="110"/>
      <c r="AI114" s="110"/>
      <c r="AJ114" s="110"/>
      <c r="AK114" s="110"/>
      <c r="AL114" s="110"/>
      <c r="AM114" s="110"/>
      <c r="AN114" s="2"/>
      <c r="AO114" s="2"/>
      <c r="AP114" s="206" t="s">
        <v>100</v>
      </c>
      <c r="AQ114" s="206"/>
      <c r="AR114" s="206"/>
      <c r="AS114" s="206"/>
      <c r="AT114" s="206"/>
      <c r="AU114" s="206"/>
      <c r="AV114" s="206"/>
      <c r="AW114" s="206"/>
      <c r="AX114" s="206"/>
      <c r="AY114" s="206"/>
      <c r="AZ114" s="206"/>
      <c r="BA114" s="206"/>
      <c r="BB114" s="206"/>
      <c r="BC114" s="206"/>
      <c r="BD114" s="206"/>
      <c r="BE114" s="206"/>
      <c r="BF114" s="206"/>
      <c r="BG114" s="206"/>
      <c r="BH114" s="206"/>
    </row>
    <row r="115" spans="1:60" x14ac:dyDescent="0.3">
      <c r="W115" s="207" t="s">
        <v>8</v>
      </c>
      <c r="X115" s="207"/>
      <c r="Y115" s="207"/>
      <c r="Z115" s="207"/>
      <c r="AA115" s="207"/>
      <c r="AB115" s="207"/>
      <c r="AC115" s="207"/>
      <c r="AD115" s="207"/>
      <c r="AE115" s="207"/>
      <c r="AF115" s="207"/>
      <c r="AG115" s="207"/>
      <c r="AH115" s="207"/>
      <c r="AI115" s="207"/>
      <c r="AJ115" s="207"/>
      <c r="AK115" s="207"/>
      <c r="AL115" s="207"/>
      <c r="AM115" s="207"/>
      <c r="AN115" s="36"/>
      <c r="AO115" s="36"/>
      <c r="AP115" s="207" t="s">
        <v>72</v>
      </c>
      <c r="AQ115" s="207"/>
      <c r="AR115" s="207"/>
      <c r="AS115" s="207"/>
      <c r="AT115" s="207"/>
      <c r="AU115" s="207"/>
      <c r="AV115" s="207"/>
      <c r="AW115" s="207"/>
      <c r="AX115" s="207"/>
      <c r="AY115" s="207"/>
      <c r="AZ115" s="207"/>
      <c r="BA115" s="207"/>
      <c r="BB115" s="207"/>
      <c r="BC115" s="207"/>
      <c r="BD115" s="207"/>
      <c r="BE115" s="207"/>
      <c r="BF115" s="207"/>
      <c r="BG115" s="207"/>
      <c r="BH115" s="207"/>
    </row>
  </sheetData>
  <mergeCells count="485">
    <mergeCell ref="A83:B83"/>
    <mergeCell ref="C83:I83"/>
    <mergeCell ref="J83:N83"/>
    <mergeCell ref="O83:X83"/>
    <mergeCell ref="Y83:AC83"/>
    <mergeCell ref="BH83:BL83"/>
    <mergeCell ref="A93:B93"/>
    <mergeCell ref="C93:I93"/>
    <mergeCell ref="O93:BQ93"/>
    <mergeCell ref="BM83:BQ83"/>
    <mergeCell ref="AD83:AH83"/>
    <mergeCell ref="A88:B88"/>
    <mergeCell ref="C88:I88"/>
    <mergeCell ref="J88:N88"/>
    <mergeCell ref="O88:BQ88"/>
    <mergeCell ref="A89:B89"/>
    <mergeCell ref="C89:I89"/>
    <mergeCell ref="J89:N89"/>
    <mergeCell ref="O89:BQ89"/>
    <mergeCell ref="A95:B95"/>
    <mergeCell ref="C95:I95"/>
    <mergeCell ref="J95:N95"/>
    <mergeCell ref="O95:BQ95"/>
    <mergeCell ref="A91:B91"/>
    <mergeCell ref="C91:I91"/>
    <mergeCell ref="J91:N91"/>
    <mergeCell ref="O91:BQ91"/>
    <mergeCell ref="A94:B94"/>
    <mergeCell ref="C94:I94"/>
    <mergeCell ref="O94:BQ94"/>
    <mergeCell ref="J93:N94"/>
    <mergeCell ref="A82:B82"/>
    <mergeCell ref="C82:I82"/>
    <mergeCell ref="J82:N82"/>
    <mergeCell ref="O82:X82"/>
    <mergeCell ref="Y82:AC82"/>
    <mergeCell ref="AD82:AH82"/>
    <mergeCell ref="AI82:AM82"/>
    <mergeCell ref="AN82:AR82"/>
    <mergeCell ref="AD81:AH81"/>
    <mergeCell ref="AI81:AM81"/>
    <mergeCell ref="AN81:AR81"/>
    <mergeCell ref="A81:B81"/>
    <mergeCell ref="C81:I81"/>
    <mergeCell ref="J81:N81"/>
    <mergeCell ref="O81:X81"/>
    <mergeCell ref="Y81:AC81"/>
    <mergeCell ref="BM82:BQ82"/>
    <mergeCell ref="AI83:AM83"/>
    <mergeCell ref="AS80:AW80"/>
    <mergeCell ref="AX80:BB80"/>
    <mergeCell ref="BC80:BG80"/>
    <mergeCell ref="BH80:BL80"/>
    <mergeCell ref="BM80:BQ80"/>
    <mergeCell ref="BH81:BL81"/>
    <mergeCell ref="BM81:BQ81"/>
    <mergeCell ref="AS81:AW81"/>
    <mergeCell ref="AX81:BB81"/>
    <mergeCell ref="BC81:BG81"/>
    <mergeCell ref="AN83:AR83"/>
    <mergeCell ref="AS83:AW83"/>
    <mergeCell ref="AX83:BB83"/>
    <mergeCell ref="BC83:BG83"/>
    <mergeCell ref="AS82:AW82"/>
    <mergeCell ref="AX82:BB82"/>
    <mergeCell ref="BC82:BG82"/>
    <mergeCell ref="BH82:BL82"/>
    <mergeCell ref="A80:B80"/>
    <mergeCell ref="C80:I80"/>
    <mergeCell ref="J80:N80"/>
    <mergeCell ref="O80:X80"/>
    <mergeCell ref="Y80:AC80"/>
    <mergeCell ref="AD80:AH80"/>
    <mergeCell ref="AI80:AM80"/>
    <mergeCell ref="AN80:AR80"/>
    <mergeCell ref="AD79:AH79"/>
    <mergeCell ref="AI79:AM79"/>
    <mergeCell ref="AN79:AR79"/>
    <mergeCell ref="AS78:AW78"/>
    <mergeCell ref="AX78:BB78"/>
    <mergeCell ref="BC78:BG78"/>
    <mergeCell ref="BH78:BL78"/>
    <mergeCell ref="BM78:BQ78"/>
    <mergeCell ref="A79:B79"/>
    <mergeCell ref="C79:I79"/>
    <mergeCell ref="J79:N79"/>
    <mergeCell ref="O79:X79"/>
    <mergeCell ref="Y79:AC79"/>
    <mergeCell ref="BH79:BL79"/>
    <mergeCell ref="BM79:BQ79"/>
    <mergeCell ref="AS79:AW79"/>
    <mergeCell ref="AX79:BB79"/>
    <mergeCell ref="BC79:BG79"/>
    <mergeCell ref="A78:B78"/>
    <mergeCell ref="C78:I78"/>
    <mergeCell ref="J78:N78"/>
    <mergeCell ref="O78:X78"/>
    <mergeCell ref="Y78:AC78"/>
    <mergeCell ref="AD78:AH78"/>
    <mergeCell ref="AI78:AM78"/>
    <mergeCell ref="AN78:AR78"/>
    <mergeCell ref="AD77:AH77"/>
    <mergeCell ref="AI77:AM77"/>
    <mergeCell ref="AN77:AR77"/>
    <mergeCell ref="AS76:AW76"/>
    <mergeCell ref="AX76:BB76"/>
    <mergeCell ref="BC76:BG76"/>
    <mergeCell ref="BH76:BL76"/>
    <mergeCell ref="BM76:BQ76"/>
    <mergeCell ref="A77:B77"/>
    <mergeCell ref="C77:I77"/>
    <mergeCell ref="J77:N77"/>
    <mergeCell ref="O77:X77"/>
    <mergeCell ref="Y77:AC77"/>
    <mergeCell ref="BH77:BL77"/>
    <mergeCell ref="BM77:BQ77"/>
    <mergeCell ref="AS77:AW77"/>
    <mergeCell ref="AX77:BB77"/>
    <mergeCell ref="BC77:BG77"/>
    <mergeCell ref="A76:B76"/>
    <mergeCell ref="C76:I76"/>
    <mergeCell ref="J76:N76"/>
    <mergeCell ref="O76:X76"/>
    <mergeCell ref="Y76:AC76"/>
    <mergeCell ref="AD76:AH76"/>
    <mergeCell ref="AI76:AM76"/>
    <mergeCell ref="AN76:AR76"/>
    <mergeCell ref="AS74:AW74"/>
    <mergeCell ref="AX74:BB74"/>
    <mergeCell ref="BC74:BG74"/>
    <mergeCell ref="AD75:AH75"/>
    <mergeCell ref="AI75:AM75"/>
    <mergeCell ref="AN75:AR75"/>
    <mergeCell ref="BH74:BL74"/>
    <mergeCell ref="BM74:BQ74"/>
    <mergeCell ref="A75:B75"/>
    <mergeCell ref="C75:I75"/>
    <mergeCell ref="J75:N75"/>
    <mergeCell ref="O75:X75"/>
    <mergeCell ref="Y75:AC75"/>
    <mergeCell ref="BH75:BL75"/>
    <mergeCell ref="BM75:BQ75"/>
    <mergeCell ref="AS75:AW75"/>
    <mergeCell ref="AX75:BB75"/>
    <mergeCell ref="BC75:BG75"/>
    <mergeCell ref="A74:B74"/>
    <mergeCell ref="C74:I74"/>
    <mergeCell ref="J74:N74"/>
    <mergeCell ref="O74:X74"/>
    <mergeCell ref="Y74:AC74"/>
    <mergeCell ref="AD74:AH74"/>
    <mergeCell ref="AI74:AM74"/>
    <mergeCell ref="AN74:AR74"/>
    <mergeCell ref="A73:B73"/>
    <mergeCell ref="C73:I73"/>
    <mergeCell ref="J73:N73"/>
    <mergeCell ref="O73:X73"/>
    <mergeCell ref="Y73:AC73"/>
    <mergeCell ref="BH73:BL73"/>
    <mergeCell ref="BM73:BQ73"/>
    <mergeCell ref="AS73:AW73"/>
    <mergeCell ref="AX73:BB73"/>
    <mergeCell ref="BC73:BG73"/>
    <mergeCell ref="AD73:AH73"/>
    <mergeCell ref="AI73:AM73"/>
    <mergeCell ref="AN73:AR73"/>
    <mergeCell ref="BI57:BN57"/>
    <mergeCell ref="BD56:BH56"/>
    <mergeCell ref="BI56:BN56"/>
    <mergeCell ref="A57:B57"/>
    <mergeCell ref="AS70:AW70"/>
    <mergeCell ref="AX70:BB70"/>
    <mergeCell ref="BC70:BG70"/>
    <mergeCell ref="BH70:BL70"/>
    <mergeCell ref="BM70:BQ70"/>
    <mergeCell ref="A70:B70"/>
    <mergeCell ref="C70:I70"/>
    <mergeCell ref="J70:N70"/>
    <mergeCell ref="O70:X70"/>
    <mergeCell ref="Y70:AC70"/>
    <mergeCell ref="AD70:AH70"/>
    <mergeCell ref="AI70:AM70"/>
    <mergeCell ref="A60:B60"/>
    <mergeCell ref="C60:R60"/>
    <mergeCell ref="S60:W60"/>
    <mergeCell ref="X60:AB60"/>
    <mergeCell ref="AC60:AH60"/>
    <mergeCell ref="AN69:AR69"/>
    <mergeCell ref="AS69:AW69"/>
    <mergeCell ref="C67:I67"/>
    <mergeCell ref="BD45:BH45"/>
    <mergeCell ref="AN59:AR59"/>
    <mergeCell ref="AS59:AX59"/>
    <mergeCell ref="AY59:BC59"/>
    <mergeCell ref="BD59:BH59"/>
    <mergeCell ref="A114:V114"/>
    <mergeCell ref="W114:AM114"/>
    <mergeCell ref="AP114:BH114"/>
    <mergeCell ref="A90:B90"/>
    <mergeCell ref="C90:I90"/>
    <mergeCell ref="J90:N90"/>
    <mergeCell ref="O90:BQ90"/>
    <mergeCell ref="A100:BL100"/>
    <mergeCell ref="A101:BL101"/>
    <mergeCell ref="A92:B92"/>
    <mergeCell ref="C92:I92"/>
    <mergeCell ref="J92:N92"/>
    <mergeCell ref="O92:BQ92"/>
    <mergeCell ref="A98:B98"/>
    <mergeCell ref="C98:I98"/>
    <mergeCell ref="J98:N98"/>
    <mergeCell ref="BI59:BN59"/>
    <mergeCell ref="AY57:BC57"/>
    <mergeCell ref="BD57:BH57"/>
    <mergeCell ref="W115:AM115"/>
    <mergeCell ref="AP115:BH115"/>
    <mergeCell ref="A103:BL103"/>
    <mergeCell ref="A104:BL104"/>
    <mergeCell ref="A110:V110"/>
    <mergeCell ref="W110:AM110"/>
    <mergeCell ref="AP110:BH110"/>
    <mergeCell ref="W111:AM111"/>
    <mergeCell ref="AP111:BH111"/>
    <mergeCell ref="AN72:AR72"/>
    <mergeCell ref="AD71:AH71"/>
    <mergeCell ref="AI71:AM71"/>
    <mergeCell ref="AN71:AR71"/>
    <mergeCell ref="AS71:AW71"/>
    <mergeCell ref="BM72:BQ72"/>
    <mergeCell ref="AX71:BB71"/>
    <mergeCell ref="BC71:BG71"/>
    <mergeCell ref="AS72:AW72"/>
    <mergeCell ref="AX72:BB72"/>
    <mergeCell ref="BC72:BG72"/>
    <mergeCell ref="BH72:BL72"/>
    <mergeCell ref="O98:BQ98"/>
    <mergeCell ref="A96:B96"/>
    <mergeCell ref="C96:I96"/>
    <mergeCell ref="J96:N96"/>
    <mergeCell ref="O96:BQ96"/>
    <mergeCell ref="A97:B97"/>
    <mergeCell ref="C97:I97"/>
    <mergeCell ref="J97:N97"/>
    <mergeCell ref="O97:BQ97"/>
    <mergeCell ref="AX69:BB69"/>
    <mergeCell ref="BC69:BG69"/>
    <mergeCell ref="BH69:BL69"/>
    <mergeCell ref="BM69:BQ69"/>
    <mergeCell ref="A85:BQ85"/>
    <mergeCell ref="A87:B87"/>
    <mergeCell ref="C87:I87"/>
    <mergeCell ref="J87:N87"/>
    <mergeCell ref="O87:BQ87"/>
    <mergeCell ref="AN70:AR70"/>
    <mergeCell ref="A71:B71"/>
    <mergeCell ref="C71:I71"/>
    <mergeCell ref="J71:N71"/>
    <mergeCell ref="O71:X71"/>
    <mergeCell ref="Y71:AC71"/>
    <mergeCell ref="BH71:BL71"/>
    <mergeCell ref="BM71:BQ71"/>
    <mergeCell ref="A72:B72"/>
    <mergeCell ref="C72:I72"/>
    <mergeCell ref="J72:N72"/>
    <mergeCell ref="O72:X72"/>
    <mergeCell ref="Y72:AC72"/>
    <mergeCell ref="AD72:AH72"/>
    <mergeCell ref="AI72:AM72"/>
    <mergeCell ref="J67:N67"/>
    <mergeCell ref="O67:X67"/>
    <mergeCell ref="Y67:AC67"/>
    <mergeCell ref="AD67:AH67"/>
    <mergeCell ref="AI67:AM67"/>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67:B67"/>
    <mergeCell ref="BM68:BQ68"/>
    <mergeCell ref="AI68:AM68"/>
    <mergeCell ref="AN68:AR68"/>
    <mergeCell ref="AS68:AW68"/>
    <mergeCell ref="AX68:BB68"/>
    <mergeCell ref="BC68:BG68"/>
    <mergeCell ref="BH68:BL68"/>
    <mergeCell ref="AN67:AR67"/>
    <mergeCell ref="AS67:AW67"/>
    <mergeCell ref="AX67:BB67"/>
    <mergeCell ref="BC67:BG67"/>
    <mergeCell ref="BH67:BL67"/>
    <mergeCell ref="BM67:BQ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62:BQ62"/>
    <mergeCell ref="AI60:AM60"/>
    <mergeCell ref="AN60:AR60"/>
    <mergeCell ref="AS60:AX60"/>
    <mergeCell ref="AY60:BC60"/>
    <mergeCell ref="AS58:AX58"/>
    <mergeCell ref="AY58:BC58"/>
    <mergeCell ref="BD58:BH58"/>
    <mergeCell ref="BI58:BN58"/>
    <mergeCell ref="A59:B59"/>
    <mergeCell ref="C59:R59"/>
    <mergeCell ref="S59:W59"/>
    <mergeCell ref="X59:AB59"/>
    <mergeCell ref="AC59:AH59"/>
    <mergeCell ref="AI59:AM59"/>
    <mergeCell ref="A58:B58"/>
    <mergeCell ref="C58:R58"/>
    <mergeCell ref="S58:W58"/>
    <mergeCell ref="X58:AB58"/>
    <mergeCell ref="AC58:AH58"/>
    <mergeCell ref="AI58:AM58"/>
    <mergeCell ref="AN58:AR58"/>
    <mergeCell ref="BD60:BH60"/>
    <mergeCell ref="BI60:BN60"/>
    <mergeCell ref="C57:R57"/>
    <mergeCell ref="S57:W57"/>
    <mergeCell ref="X57:AB57"/>
    <mergeCell ref="AC57:AH57"/>
    <mergeCell ref="AI57:AM57"/>
    <mergeCell ref="AN57:AR57"/>
    <mergeCell ref="AS57:AX57"/>
    <mergeCell ref="X56:AB56"/>
    <mergeCell ref="AC56:AH56"/>
    <mergeCell ref="AI56:AM56"/>
    <mergeCell ref="AN56:AR56"/>
    <mergeCell ref="AS56:AX56"/>
    <mergeCell ref="A51:B51"/>
    <mergeCell ref="C51:BQ51"/>
    <mergeCell ref="AP43:AT43"/>
    <mergeCell ref="AU43:AY43"/>
    <mergeCell ref="AZ43:BC43"/>
    <mergeCell ref="BD43:BH43"/>
    <mergeCell ref="BI43:BM43"/>
    <mergeCell ref="BN43:BQ43"/>
    <mergeCell ref="AY56:BC56"/>
    <mergeCell ref="A53:BN53"/>
    <mergeCell ref="A54:BN54"/>
    <mergeCell ref="A55:B56"/>
    <mergeCell ref="C55:R56"/>
    <mergeCell ref="S55:AH55"/>
    <mergeCell ref="AI55:AX55"/>
    <mergeCell ref="AY55:BN55"/>
    <mergeCell ref="S56:W56"/>
    <mergeCell ref="AU44:AY44"/>
    <mergeCell ref="AZ44:BC44"/>
    <mergeCell ref="BD44:BH44"/>
    <mergeCell ref="BI44:BM44"/>
    <mergeCell ref="BN44:BQ44"/>
    <mergeCell ref="A45:B45"/>
    <mergeCell ref="C45:Z45"/>
    <mergeCell ref="A43:B43"/>
    <mergeCell ref="C43:Z43"/>
    <mergeCell ref="AA43:AE43"/>
    <mergeCell ref="AF43:AJ43"/>
    <mergeCell ref="AK43:AO43"/>
    <mergeCell ref="A47:BQ47"/>
    <mergeCell ref="A49:B49"/>
    <mergeCell ref="C49:BQ49"/>
    <mergeCell ref="A50:B50"/>
    <mergeCell ref="C50:BQ50"/>
    <mergeCell ref="AA45:AE45"/>
    <mergeCell ref="AF45:AJ45"/>
    <mergeCell ref="AK45:AO45"/>
    <mergeCell ref="A44:B44"/>
    <mergeCell ref="C44:Z44"/>
    <mergeCell ref="AA44:AE44"/>
    <mergeCell ref="AF44:AJ44"/>
    <mergeCell ref="AK44:AO44"/>
    <mergeCell ref="AP44:AT44"/>
    <mergeCell ref="BI45:BM45"/>
    <mergeCell ref="BN45:BQ45"/>
    <mergeCell ref="AP45:AT45"/>
    <mergeCell ref="AU45:AY45"/>
    <mergeCell ref="AZ45:BC45"/>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N20:Y20"/>
    <mergeCell ref="AA20:AI20"/>
    <mergeCell ref="AK20:BC20"/>
    <mergeCell ref="BE20:BL20"/>
    <mergeCell ref="B21:L21"/>
    <mergeCell ref="N21:Y21"/>
    <mergeCell ref="AA21:AI21"/>
    <mergeCell ref="AK21:BC21"/>
    <mergeCell ref="BE21:BL21"/>
    <mergeCell ref="B20:L20"/>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s>
  <conditionalFormatting sqref="C86 C102 C69 C90">
    <cfRule type="cellIs" dxfId="257" priority="51" stopIfTrue="1" operator="equal">
      <formula>$C68</formula>
    </cfRule>
  </conditionalFormatting>
  <conditionalFormatting sqref="A69:B69 A86:B86 A90:B90 A102:B102 A59:B59 A84:B84 A99:B99">
    <cfRule type="cellIs" dxfId="256" priority="52" stopIfTrue="1" operator="equal">
      <formula>0</formula>
    </cfRule>
  </conditionalFormatting>
  <conditionalFormatting sqref="A60:B60">
    <cfRule type="cellIs" dxfId="255" priority="50" stopIfTrue="1" operator="equal">
      <formula>0</formula>
    </cfRule>
  </conditionalFormatting>
  <conditionalFormatting sqref="C84">
    <cfRule type="cellIs" dxfId="254" priority="506" stopIfTrue="1" operator="equal">
      <formula>$C69</formula>
    </cfRule>
  </conditionalFormatting>
  <conditionalFormatting sqref="C70">
    <cfRule type="cellIs" dxfId="253" priority="47" stopIfTrue="1" operator="equal">
      <formula>$C69</formula>
    </cfRule>
  </conditionalFormatting>
  <conditionalFormatting sqref="A70:B70">
    <cfRule type="cellIs" dxfId="252" priority="48" stopIfTrue="1" operator="equal">
      <formula>0</formula>
    </cfRule>
  </conditionalFormatting>
  <conditionalFormatting sqref="C71">
    <cfRule type="cellIs" dxfId="251" priority="45" stopIfTrue="1" operator="equal">
      <formula>$C70</formula>
    </cfRule>
  </conditionalFormatting>
  <conditionalFormatting sqref="A71:B71">
    <cfRule type="cellIs" dxfId="250" priority="46" stopIfTrue="1" operator="equal">
      <formula>0</formula>
    </cfRule>
  </conditionalFormatting>
  <conditionalFormatting sqref="C72">
    <cfRule type="cellIs" dxfId="249" priority="43" stopIfTrue="1" operator="equal">
      <formula>$C71</formula>
    </cfRule>
  </conditionalFormatting>
  <conditionalFormatting sqref="A72:B72">
    <cfRule type="cellIs" dxfId="248" priority="44" stopIfTrue="1" operator="equal">
      <formula>0</formula>
    </cfRule>
  </conditionalFormatting>
  <conditionalFormatting sqref="C73">
    <cfRule type="cellIs" dxfId="247" priority="41" stopIfTrue="1" operator="equal">
      <formula>$C72</formula>
    </cfRule>
  </conditionalFormatting>
  <conditionalFormatting sqref="A73:B73">
    <cfRule type="cellIs" dxfId="246" priority="42" stopIfTrue="1" operator="equal">
      <formula>0</formula>
    </cfRule>
  </conditionalFormatting>
  <conditionalFormatting sqref="C74">
    <cfRule type="cellIs" dxfId="245" priority="39" stopIfTrue="1" operator="equal">
      <formula>$C73</formula>
    </cfRule>
  </conditionalFormatting>
  <conditionalFormatting sqref="A74:B74">
    <cfRule type="cellIs" dxfId="244" priority="40" stopIfTrue="1" operator="equal">
      <formula>0</formula>
    </cfRule>
  </conditionalFormatting>
  <conditionalFormatting sqref="C75">
    <cfRule type="cellIs" dxfId="243" priority="37" stopIfTrue="1" operator="equal">
      <formula>$C74</formula>
    </cfRule>
  </conditionalFormatting>
  <conditionalFormatting sqref="A75:B75">
    <cfRule type="cellIs" dxfId="242" priority="38" stopIfTrue="1" operator="equal">
      <formula>0</formula>
    </cfRule>
  </conditionalFormatting>
  <conditionalFormatting sqref="C76">
    <cfRule type="cellIs" dxfId="241" priority="35" stopIfTrue="1" operator="equal">
      <formula>$C75</formula>
    </cfRule>
  </conditionalFormatting>
  <conditionalFormatting sqref="A76:B76">
    <cfRule type="cellIs" dxfId="240" priority="36" stopIfTrue="1" operator="equal">
      <formula>0</formula>
    </cfRule>
  </conditionalFormatting>
  <conditionalFormatting sqref="C77">
    <cfRule type="cellIs" dxfId="239" priority="33" stopIfTrue="1" operator="equal">
      <formula>$C76</formula>
    </cfRule>
  </conditionalFormatting>
  <conditionalFormatting sqref="A77:B77">
    <cfRule type="cellIs" dxfId="238" priority="34" stopIfTrue="1" operator="equal">
      <formula>0</formula>
    </cfRule>
  </conditionalFormatting>
  <conditionalFormatting sqref="C78">
    <cfRule type="cellIs" dxfId="237" priority="31" stopIfTrue="1" operator="equal">
      <formula>$C77</formula>
    </cfRule>
  </conditionalFormatting>
  <conditionalFormatting sqref="A78:B78">
    <cfRule type="cellIs" dxfId="236" priority="32" stopIfTrue="1" operator="equal">
      <formula>0</formula>
    </cfRule>
  </conditionalFormatting>
  <conditionalFormatting sqref="C79">
    <cfRule type="cellIs" dxfId="235" priority="29" stopIfTrue="1" operator="equal">
      <formula>$C78</formula>
    </cfRule>
  </conditionalFormatting>
  <conditionalFormatting sqref="A79:B79">
    <cfRule type="cellIs" dxfId="234" priority="30" stopIfTrue="1" operator="equal">
      <formula>0</formula>
    </cfRule>
  </conditionalFormatting>
  <conditionalFormatting sqref="C80">
    <cfRule type="cellIs" dxfId="233" priority="27" stopIfTrue="1" operator="equal">
      <formula>$C79</formula>
    </cfRule>
  </conditionalFormatting>
  <conditionalFormatting sqref="A80:B80">
    <cfRule type="cellIs" dxfId="232" priority="28" stopIfTrue="1" operator="equal">
      <formula>0</formula>
    </cfRule>
  </conditionalFormatting>
  <conditionalFormatting sqref="C81">
    <cfRule type="cellIs" dxfId="231" priority="25" stopIfTrue="1" operator="equal">
      <formula>$C80</formula>
    </cfRule>
  </conditionalFormatting>
  <conditionalFormatting sqref="A81:B81">
    <cfRule type="cellIs" dxfId="230" priority="26" stopIfTrue="1" operator="equal">
      <formula>0</formula>
    </cfRule>
  </conditionalFormatting>
  <conditionalFormatting sqref="C82">
    <cfRule type="cellIs" dxfId="229" priority="23" stopIfTrue="1" operator="equal">
      <formula>$C81</formula>
    </cfRule>
  </conditionalFormatting>
  <conditionalFormatting sqref="A82:B82">
    <cfRule type="cellIs" dxfId="228" priority="24" stopIfTrue="1" operator="equal">
      <formula>0</formula>
    </cfRule>
  </conditionalFormatting>
  <conditionalFormatting sqref="C83">
    <cfRule type="cellIs" dxfId="227" priority="21" stopIfTrue="1" operator="equal">
      <formula>$C82</formula>
    </cfRule>
  </conditionalFormatting>
  <conditionalFormatting sqref="A83:B83">
    <cfRule type="cellIs" dxfId="226" priority="22" stopIfTrue="1" operator="equal">
      <formula>0</formula>
    </cfRule>
  </conditionalFormatting>
  <conditionalFormatting sqref="C99">
    <cfRule type="cellIs" dxfId="225" priority="508" stopIfTrue="1" operator="equal">
      <formula>$C90</formula>
    </cfRule>
  </conditionalFormatting>
  <conditionalFormatting sqref="C91">
    <cfRule type="cellIs" dxfId="224" priority="17" stopIfTrue="1" operator="equal">
      <formula>$C90</formula>
    </cfRule>
  </conditionalFormatting>
  <conditionalFormatting sqref="A91:B91">
    <cfRule type="cellIs" dxfId="223" priority="18" stopIfTrue="1" operator="equal">
      <formula>0</formula>
    </cfRule>
  </conditionalFormatting>
  <conditionalFormatting sqref="C92">
    <cfRule type="cellIs" dxfId="222" priority="15" stopIfTrue="1" operator="equal">
      <formula>$C91</formula>
    </cfRule>
  </conditionalFormatting>
  <conditionalFormatting sqref="A92:B92">
    <cfRule type="cellIs" dxfId="221" priority="16" stopIfTrue="1" operator="equal">
      <formula>0</formula>
    </cfRule>
  </conditionalFormatting>
  <conditionalFormatting sqref="C93">
    <cfRule type="cellIs" dxfId="220" priority="13" stopIfTrue="1" operator="equal">
      <formula>$C92</formula>
    </cfRule>
  </conditionalFormatting>
  <conditionalFormatting sqref="A93:B93">
    <cfRule type="cellIs" dxfId="219" priority="14" stopIfTrue="1" operator="equal">
      <formula>0</formula>
    </cfRule>
  </conditionalFormatting>
  <conditionalFormatting sqref="C95">
    <cfRule type="cellIs" dxfId="218" priority="11" stopIfTrue="1" operator="equal">
      <formula>$C93</formula>
    </cfRule>
  </conditionalFormatting>
  <conditionalFormatting sqref="A95:B95">
    <cfRule type="cellIs" dxfId="217" priority="12" stopIfTrue="1" operator="equal">
      <formula>0</formula>
    </cfRule>
  </conditionalFormatting>
  <conditionalFormatting sqref="C96">
    <cfRule type="cellIs" dxfId="216" priority="9" stopIfTrue="1" operator="equal">
      <formula>$C95</formula>
    </cfRule>
  </conditionalFormatting>
  <conditionalFormatting sqref="A96:B96">
    <cfRule type="cellIs" dxfId="215" priority="10" stopIfTrue="1" operator="equal">
      <formula>0</formula>
    </cfRule>
  </conditionalFormatting>
  <conditionalFormatting sqref="C97">
    <cfRule type="cellIs" dxfId="214" priority="7" stopIfTrue="1" operator="equal">
      <formula>$C96</formula>
    </cfRule>
  </conditionalFormatting>
  <conditionalFormatting sqref="A97:B97">
    <cfRule type="cellIs" dxfId="213" priority="8" stopIfTrue="1" operator="equal">
      <formula>0</formula>
    </cfRule>
  </conditionalFormatting>
  <conditionalFormatting sqref="C98">
    <cfRule type="cellIs" dxfId="212" priority="5" stopIfTrue="1" operator="equal">
      <formula>$C97</formula>
    </cfRule>
  </conditionalFormatting>
  <conditionalFormatting sqref="A98:B98">
    <cfRule type="cellIs" dxfId="211" priority="6" stopIfTrue="1" operator="equal">
      <formula>0</formula>
    </cfRule>
  </conditionalFormatting>
  <conditionalFormatting sqref="C94">
    <cfRule type="cellIs" dxfId="210" priority="1" stopIfTrue="1" operator="equal">
      <formula>$C93</formula>
    </cfRule>
  </conditionalFormatting>
  <conditionalFormatting sqref="A94:B94">
    <cfRule type="cellIs" dxfId="209" priority="2"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3"/>
  <sheetViews>
    <sheetView topLeftCell="A20" zoomScaleNormal="100" workbookViewId="0">
      <selection activeCell="A31" sqref="A31:BL31"/>
    </sheetView>
  </sheetViews>
  <sheetFormatPr defaultColWidth="9.1796875" defaultRowHeight="13" x14ac:dyDescent="0.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16"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x14ac:dyDescent="0.3">
      <c r="A20" s="16" t="s">
        <v>34</v>
      </c>
      <c r="B20" s="123" t="s">
        <v>272</v>
      </c>
      <c r="C20" s="124"/>
      <c r="D20" s="124"/>
      <c r="E20" s="124"/>
      <c r="F20" s="124"/>
      <c r="G20" s="124"/>
      <c r="H20" s="124"/>
      <c r="I20" s="124"/>
      <c r="J20" s="124"/>
      <c r="K20" s="124"/>
      <c r="L20" s="124"/>
      <c r="M20"/>
      <c r="N20" s="123" t="s">
        <v>274</v>
      </c>
      <c r="O20" s="124"/>
      <c r="P20" s="124"/>
      <c r="Q20" s="124"/>
      <c r="R20" s="124"/>
      <c r="S20" s="124"/>
      <c r="T20" s="124"/>
      <c r="U20" s="124"/>
      <c r="V20" s="124"/>
      <c r="W20" s="124"/>
      <c r="X20" s="124"/>
      <c r="Y20" s="124"/>
      <c r="Z20" s="21"/>
      <c r="AA20" s="123" t="s">
        <v>185</v>
      </c>
      <c r="AB20" s="124"/>
      <c r="AC20" s="124"/>
      <c r="AD20" s="124"/>
      <c r="AE20" s="124"/>
      <c r="AF20" s="124"/>
      <c r="AG20" s="124"/>
      <c r="AH20" s="124"/>
      <c r="AI20" s="124"/>
      <c r="AJ20" s="21"/>
      <c r="AK20" s="314" t="s">
        <v>273</v>
      </c>
      <c r="AL20" s="315"/>
      <c r="AM20" s="315"/>
      <c r="AN20" s="315"/>
      <c r="AO20" s="315"/>
      <c r="AP20" s="315"/>
      <c r="AQ20" s="315"/>
      <c r="AR20" s="315"/>
      <c r="AS20" s="315"/>
      <c r="AT20" s="315"/>
      <c r="AU20" s="315"/>
      <c r="AV20" s="315"/>
      <c r="AW20" s="315"/>
      <c r="AX20" s="315"/>
      <c r="AY20" s="315"/>
      <c r="AZ20" s="315"/>
      <c r="BA20" s="315"/>
      <c r="BB20" s="315"/>
      <c r="BC20" s="315"/>
      <c r="BD20" s="21"/>
      <c r="BE20" s="123" t="s">
        <v>571</v>
      </c>
      <c r="BF20" s="124"/>
      <c r="BG20" s="124"/>
      <c r="BH20" s="124"/>
      <c r="BI20" s="124"/>
      <c r="BJ20" s="124"/>
      <c r="BK20" s="124"/>
      <c r="BL20" s="124"/>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7.75" customHeight="1" x14ac:dyDescent="0.3">
      <c r="A24" s="119" t="s">
        <v>3</v>
      </c>
      <c r="B24" s="119"/>
      <c r="C24" s="119"/>
      <c r="D24" s="119"/>
      <c r="E24" s="119"/>
      <c r="F24" s="119"/>
      <c r="G24" s="103" t="s">
        <v>38</v>
      </c>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5"/>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x14ac:dyDescent="0.3">
      <c r="A26" s="119">
        <v>1</v>
      </c>
      <c r="B26" s="119"/>
      <c r="C26" s="119"/>
      <c r="D26" s="119"/>
      <c r="E26" s="119"/>
      <c r="F26" s="119"/>
      <c r="G26" s="130" t="s">
        <v>425</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16" customHeight="1" x14ac:dyDescent="0.3">
      <c r="A29" s="422" t="s">
        <v>271</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row>
    <row r="30" spans="1:79" ht="12.75" customHeight="1" x14ac:dyDescent="0.3">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03" t="s">
        <v>39</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5"/>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hidden="1" customHeight="1" x14ac:dyDescent="0.3">
      <c r="A34" s="119">
        <v>1</v>
      </c>
      <c r="B34" s="119"/>
      <c r="C34" s="119"/>
      <c r="D34" s="119"/>
      <c r="E34" s="119"/>
      <c r="F34" s="119"/>
      <c r="G34" s="133" t="s">
        <v>264</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CA34" s="1" t="s">
        <v>48</v>
      </c>
    </row>
    <row r="35" spans="1:79" ht="15" customHeight="1" x14ac:dyDescent="0.3">
      <c r="A35" s="119">
        <v>1</v>
      </c>
      <c r="B35" s="119"/>
      <c r="C35" s="119"/>
      <c r="D35" s="119"/>
      <c r="E35" s="119"/>
      <c r="F35" s="119"/>
      <c r="G35" s="133" t="s">
        <v>426</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5"/>
    </row>
    <row r="36" spans="1:79" ht="15" customHeight="1" x14ac:dyDescent="0.3">
      <c r="A36" s="119">
        <v>2</v>
      </c>
      <c r="B36" s="119"/>
      <c r="C36" s="119"/>
      <c r="D36" s="119"/>
      <c r="E36" s="119"/>
      <c r="F36" s="119"/>
      <c r="G36" s="133" t="s">
        <v>427</v>
      </c>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5"/>
    </row>
    <row r="38" spans="1:79" ht="15.75" customHeight="1" x14ac:dyDescent="0.3">
      <c r="A38" s="118" t="s">
        <v>73</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row>
    <row r="39" spans="1:79" ht="15.75" customHeight="1" x14ac:dyDescent="0.3">
      <c r="A39" s="118" t="s">
        <v>74</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row>
    <row r="40" spans="1:79" ht="15" customHeight="1" x14ac:dyDescent="0.3">
      <c r="A40" s="136" t="s">
        <v>102</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row>
    <row r="41" spans="1:79" s="46" customFormat="1" ht="23" customHeight="1" x14ac:dyDescent="0.25">
      <c r="A41" s="248" t="s">
        <v>3</v>
      </c>
      <c r="B41" s="248"/>
      <c r="C41" s="248" t="s">
        <v>66</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t="s">
        <v>25</v>
      </c>
      <c r="AB41" s="248"/>
      <c r="AC41" s="248"/>
      <c r="AD41" s="248"/>
      <c r="AE41" s="248"/>
      <c r="AF41" s="248"/>
      <c r="AG41" s="248"/>
      <c r="AH41" s="248"/>
      <c r="AI41" s="248"/>
      <c r="AJ41" s="248"/>
      <c r="AK41" s="248"/>
      <c r="AL41" s="248"/>
      <c r="AM41" s="248"/>
      <c r="AN41" s="248"/>
      <c r="AO41" s="248"/>
      <c r="AP41" s="248" t="s">
        <v>44</v>
      </c>
      <c r="AQ41" s="248"/>
      <c r="AR41" s="248"/>
      <c r="AS41" s="248"/>
      <c r="AT41" s="248"/>
      <c r="AU41" s="248"/>
      <c r="AV41" s="248"/>
      <c r="AW41" s="248"/>
      <c r="AX41" s="248"/>
      <c r="AY41" s="248"/>
      <c r="AZ41" s="248"/>
      <c r="BA41" s="248"/>
      <c r="BB41" s="248"/>
      <c r="BC41" s="248"/>
      <c r="BD41" s="248" t="s">
        <v>0</v>
      </c>
      <c r="BE41" s="248"/>
      <c r="BF41" s="248"/>
      <c r="BG41" s="248"/>
      <c r="BH41" s="248"/>
      <c r="BI41" s="248"/>
      <c r="BJ41" s="248"/>
      <c r="BK41" s="248"/>
      <c r="BL41" s="248"/>
      <c r="BM41" s="248"/>
      <c r="BN41" s="248"/>
      <c r="BO41" s="248"/>
      <c r="BP41" s="248"/>
      <c r="BQ41" s="248"/>
    </row>
    <row r="42" spans="1:79" s="46" customFormat="1" ht="19" customHeight="1" x14ac:dyDescent="0.25">
      <c r="A42" s="248"/>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t="s">
        <v>2</v>
      </c>
      <c r="AB42" s="248"/>
      <c r="AC42" s="248"/>
      <c r="AD42" s="248"/>
      <c r="AE42" s="248"/>
      <c r="AF42" s="248" t="s">
        <v>1</v>
      </c>
      <c r="AG42" s="248"/>
      <c r="AH42" s="248"/>
      <c r="AI42" s="248"/>
      <c r="AJ42" s="248"/>
      <c r="AK42" s="248" t="s">
        <v>26</v>
      </c>
      <c r="AL42" s="248"/>
      <c r="AM42" s="248"/>
      <c r="AN42" s="248"/>
      <c r="AO42" s="248"/>
      <c r="AP42" s="248" t="s">
        <v>2</v>
      </c>
      <c r="AQ42" s="248"/>
      <c r="AR42" s="248"/>
      <c r="AS42" s="248"/>
      <c r="AT42" s="248"/>
      <c r="AU42" s="248" t="s">
        <v>1</v>
      </c>
      <c r="AV42" s="248"/>
      <c r="AW42" s="248"/>
      <c r="AX42" s="248"/>
      <c r="AY42" s="248"/>
      <c r="AZ42" s="248" t="s">
        <v>26</v>
      </c>
      <c r="BA42" s="248"/>
      <c r="BB42" s="248"/>
      <c r="BC42" s="248"/>
      <c r="BD42" s="248" t="s">
        <v>2</v>
      </c>
      <c r="BE42" s="248"/>
      <c r="BF42" s="248"/>
      <c r="BG42" s="248"/>
      <c r="BH42" s="248"/>
      <c r="BI42" s="248" t="s">
        <v>1</v>
      </c>
      <c r="BJ42" s="248"/>
      <c r="BK42" s="248"/>
      <c r="BL42" s="248"/>
      <c r="BM42" s="248"/>
      <c r="BN42" s="248" t="s">
        <v>27</v>
      </c>
      <c r="BO42" s="248"/>
      <c r="BP42" s="248"/>
      <c r="BQ42" s="248"/>
    </row>
    <row r="43" spans="1:79" s="46" customFormat="1" ht="16" customHeight="1" x14ac:dyDescent="0.25">
      <c r="A43" s="259">
        <v>1</v>
      </c>
      <c r="B43" s="259"/>
      <c r="C43" s="259">
        <v>2</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137">
        <v>3</v>
      </c>
      <c r="AB43" s="139"/>
      <c r="AC43" s="139"/>
      <c r="AD43" s="139"/>
      <c r="AE43" s="138"/>
      <c r="AF43" s="137">
        <v>4</v>
      </c>
      <c r="AG43" s="139"/>
      <c r="AH43" s="139"/>
      <c r="AI43" s="139"/>
      <c r="AJ43" s="138"/>
      <c r="AK43" s="137">
        <v>5</v>
      </c>
      <c r="AL43" s="139"/>
      <c r="AM43" s="139"/>
      <c r="AN43" s="139"/>
      <c r="AO43" s="138"/>
      <c r="AP43" s="137">
        <v>6</v>
      </c>
      <c r="AQ43" s="139"/>
      <c r="AR43" s="139"/>
      <c r="AS43" s="139"/>
      <c r="AT43" s="138"/>
      <c r="AU43" s="137">
        <v>7</v>
      </c>
      <c r="AV43" s="139"/>
      <c r="AW43" s="139"/>
      <c r="AX43" s="139"/>
      <c r="AY43" s="138"/>
      <c r="AZ43" s="137">
        <v>8</v>
      </c>
      <c r="BA43" s="139"/>
      <c r="BB43" s="139"/>
      <c r="BC43" s="138"/>
      <c r="BD43" s="137">
        <v>9</v>
      </c>
      <c r="BE43" s="139"/>
      <c r="BF43" s="139"/>
      <c r="BG43" s="139"/>
      <c r="BH43" s="138"/>
      <c r="BI43" s="259">
        <v>10</v>
      </c>
      <c r="BJ43" s="259"/>
      <c r="BK43" s="259"/>
      <c r="BL43" s="259"/>
      <c r="BM43" s="259"/>
      <c r="BN43" s="259">
        <v>11</v>
      </c>
      <c r="BO43" s="259"/>
      <c r="BP43" s="259"/>
      <c r="BQ43" s="259"/>
    </row>
    <row r="44" spans="1:79" ht="15.75" hidden="1" customHeight="1" x14ac:dyDescent="0.3">
      <c r="A44" s="119" t="s">
        <v>13</v>
      </c>
      <c r="B44" s="119"/>
      <c r="C44" s="104" t="s">
        <v>14</v>
      </c>
      <c r="D44" s="104"/>
      <c r="E44" s="104"/>
      <c r="F44" s="104"/>
      <c r="G44" s="104"/>
      <c r="H44" s="104"/>
      <c r="I44" s="104"/>
      <c r="J44" s="104"/>
      <c r="K44" s="104"/>
      <c r="L44" s="104"/>
      <c r="M44" s="104"/>
      <c r="N44" s="104"/>
      <c r="O44" s="104"/>
      <c r="P44" s="104"/>
      <c r="Q44" s="104"/>
      <c r="R44" s="104"/>
      <c r="S44" s="104"/>
      <c r="T44" s="104"/>
      <c r="U44" s="104"/>
      <c r="V44" s="104"/>
      <c r="W44" s="104"/>
      <c r="X44" s="104"/>
      <c r="Y44" s="104"/>
      <c r="Z44" s="105"/>
      <c r="AA44" s="261" t="s">
        <v>10</v>
      </c>
      <c r="AB44" s="261"/>
      <c r="AC44" s="261"/>
      <c r="AD44" s="261"/>
      <c r="AE44" s="261"/>
      <c r="AF44" s="261" t="s">
        <v>9</v>
      </c>
      <c r="AG44" s="261"/>
      <c r="AH44" s="261"/>
      <c r="AI44" s="261"/>
      <c r="AJ44" s="261"/>
      <c r="AK44" s="262" t="s">
        <v>16</v>
      </c>
      <c r="AL44" s="262"/>
      <c r="AM44" s="262"/>
      <c r="AN44" s="262"/>
      <c r="AO44" s="262"/>
      <c r="AP44" s="261" t="s">
        <v>11</v>
      </c>
      <c r="AQ44" s="261"/>
      <c r="AR44" s="261"/>
      <c r="AS44" s="261"/>
      <c r="AT44" s="261"/>
      <c r="AU44" s="261" t="s">
        <v>12</v>
      </c>
      <c r="AV44" s="261"/>
      <c r="AW44" s="261"/>
      <c r="AX44" s="261"/>
      <c r="AY44" s="261"/>
      <c r="AZ44" s="262" t="s">
        <v>16</v>
      </c>
      <c r="BA44" s="262"/>
      <c r="BB44" s="262"/>
      <c r="BC44" s="262"/>
      <c r="BD44" s="243" t="s">
        <v>31</v>
      </c>
      <c r="BE44" s="243"/>
      <c r="BF44" s="243"/>
      <c r="BG44" s="243"/>
      <c r="BH44" s="243"/>
      <c r="BI44" s="243" t="s">
        <v>31</v>
      </c>
      <c r="BJ44" s="243"/>
      <c r="BK44" s="243"/>
      <c r="BL44" s="243"/>
      <c r="BM44" s="243"/>
      <c r="BN44" s="263" t="s">
        <v>16</v>
      </c>
      <c r="BO44" s="263"/>
      <c r="BP44" s="263"/>
      <c r="BQ44" s="263"/>
      <c r="CA44" s="1" t="s">
        <v>19</v>
      </c>
    </row>
    <row r="45" spans="1:79" ht="19" hidden="1" customHeight="1" x14ac:dyDescent="0.3">
      <c r="A45" s="260">
        <v>1</v>
      </c>
      <c r="B45" s="260"/>
      <c r="C45" s="151" t="s">
        <v>265</v>
      </c>
      <c r="D45" s="257"/>
      <c r="E45" s="257"/>
      <c r="F45" s="257"/>
      <c r="G45" s="257"/>
      <c r="H45" s="257"/>
      <c r="I45" s="257"/>
      <c r="J45" s="257"/>
      <c r="K45" s="257"/>
      <c r="L45" s="257"/>
      <c r="M45" s="257"/>
      <c r="N45" s="257"/>
      <c r="O45" s="257"/>
      <c r="P45" s="257"/>
      <c r="Q45" s="257"/>
      <c r="R45" s="257"/>
      <c r="S45" s="257"/>
      <c r="T45" s="257"/>
      <c r="U45" s="257"/>
      <c r="V45" s="257"/>
      <c r="W45" s="257"/>
      <c r="X45" s="257"/>
      <c r="Y45" s="257"/>
      <c r="Z45" s="258"/>
      <c r="AA45" s="415">
        <v>300000</v>
      </c>
      <c r="AB45" s="415"/>
      <c r="AC45" s="415"/>
      <c r="AD45" s="415"/>
      <c r="AE45" s="415"/>
      <c r="AF45" s="415">
        <v>0</v>
      </c>
      <c r="AG45" s="415"/>
      <c r="AH45" s="415"/>
      <c r="AI45" s="415"/>
      <c r="AJ45" s="415"/>
      <c r="AK45" s="415">
        <f>AA45+AF45</f>
        <v>300000</v>
      </c>
      <c r="AL45" s="415"/>
      <c r="AM45" s="415"/>
      <c r="AN45" s="415"/>
      <c r="AO45" s="415"/>
      <c r="AP45" s="415">
        <v>0</v>
      </c>
      <c r="AQ45" s="415"/>
      <c r="AR45" s="415"/>
      <c r="AS45" s="415"/>
      <c r="AT45" s="415"/>
      <c r="AU45" s="415">
        <v>0</v>
      </c>
      <c r="AV45" s="415"/>
      <c r="AW45" s="415"/>
      <c r="AX45" s="415"/>
      <c r="AY45" s="415"/>
      <c r="AZ45" s="415">
        <f>AP45+AU45</f>
        <v>0</v>
      </c>
      <c r="BA45" s="415"/>
      <c r="BB45" s="415"/>
      <c r="BC45" s="415"/>
      <c r="BD45" s="415">
        <f>AP45-AA45</f>
        <v>-300000</v>
      </c>
      <c r="BE45" s="415"/>
      <c r="BF45" s="415"/>
      <c r="BG45" s="415"/>
      <c r="BH45" s="415"/>
      <c r="BI45" s="415">
        <f>AU45-AF45</f>
        <v>0</v>
      </c>
      <c r="BJ45" s="415"/>
      <c r="BK45" s="415"/>
      <c r="BL45" s="415"/>
      <c r="BM45" s="415"/>
      <c r="BN45" s="415">
        <f>BD45+BI45</f>
        <v>-300000</v>
      </c>
      <c r="BO45" s="415"/>
      <c r="BP45" s="415"/>
      <c r="BQ45" s="415"/>
      <c r="CA45" s="1" t="s">
        <v>20</v>
      </c>
    </row>
    <row r="46" spans="1:79" ht="29.5" customHeight="1" x14ac:dyDescent="0.3">
      <c r="A46" s="260">
        <v>1</v>
      </c>
      <c r="B46" s="260"/>
      <c r="C46" s="151" t="s">
        <v>428</v>
      </c>
      <c r="D46" s="257"/>
      <c r="E46" s="257"/>
      <c r="F46" s="257"/>
      <c r="G46" s="257"/>
      <c r="H46" s="257"/>
      <c r="I46" s="257"/>
      <c r="J46" s="257"/>
      <c r="K46" s="257"/>
      <c r="L46" s="257"/>
      <c r="M46" s="257"/>
      <c r="N46" s="257"/>
      <c r="O46" s="257"/>
      <c r="P46" s="257"/>
      <c r="Q46" s="257"/>
      <c r="R46" s="257"/>
      <c r="S46" s="257"/>
      <c r="T46" s="257"/>
      <c r="U46" s="257"/>
      <c r="V46" s="257"/>
      <c r="W46" s="257"/>
      <c r="X46" s="257"/>
      <c r="Y46" s="257"/>
      <c r="Z46" s="258"/>
      <c r="AA46" s="254">
        <v>3791300</v>
      </c>
      <c r="AB46" s="254"/>
      <c r="AC46" s="254"/>
      <c r="AD46" s="254"/>
      <c r="AE46" s="254"/>
      <c r="AF46" s="254">
        <v>0</v>
      </c>
      <c r="AG46" s="254"/>
      <c r="AH46" s="254"/>
      <c r="AI46" s="254"/>
      <c r="AJ46" s="254"/>
      <c r="AK46" s="254">
        <f>AA46+AF46</f>
        <v>3791300</v>
      </c>
      <c r="AL46" s="254"/>
      <c r="AM46" s="254"/>
      <c r="AN46" s="254"/>
      <c r="AO46" s="254"/>
      <c r="AP46" s="254">
        <v>3257275</v>
      </c>
      <c r="AQ46" s="254"/>
      <c r="AR46" s="254"/>
      <c r="AS46" s="254"/>
      <c r="AT46" s="254"/>
      <c r="AU46" s="254">
        <v>0</v>
      </c>
      <c r="AV46" s="254"/>
      <c r="AW46" s="254"/>
      <c r="AX46" s="254"/>
      <c r="AY46" s="254"/>
      <c r="AZ46" s="254">
        <f>AP46+AU46</f>
        <v>3257275</v>
      </c>
      <c r="BA46" s="254"/>
      <c r="BB46" s="254"/>
      <c r="BC46" s="254"/>
      <c r="BD46" s="254">
        <f>AP46-AA46</f>
        <v>-534025</v>
      </c>
      <c r="BE46" s="254"/>
      <c r="BF46" s="254"/>
      <c r="BG46" s="254"/>
      <c r="BH46" s="254"/>
      <c r="BI46" s="254">
        <f>AU46-AF46</f>
        <v>0</v>
      </c>
      <c r="BJ46" s="254"/>
      <c r="BK46" s="254"/>
      <c r="BL46" s="254"/>
      <c r="BM46" s="254"/>
      <c r="BN46" s="254">
        <f>BD46+BI46</f>
        <v>-534025</v>
      </c>
      <c r="BO46" s="254"/>
      <c r="BP46" s="254"/>
      <c r="BQ46" s="254"/>
    </row>
    <row r="47" spans="1:79" s="37" customFormat="1" ht="15" customHeight="1" x14ac:dyDescent="0.3">
      <c r="A47" s="288"/>
      <c r="B47" s="288"/>
      <c r="C47" s="211" t="s">
        <v>80</v>
      </c>
      <c r="D47" s="289"/>
      <c r="E47" s="289"/>
      <c r="F47" s="289"/>
      <c r="G47" s="289"/>
      <c r="H47" s="289"/>
      <c r="I47" s="289"/>
      <c r="J47" s="289"/>
      <c r="K47" s="289"/>
      <c r="L47" s="289"/>
      <c r="M47" s="289"/>
      <c r="N47" s="289"/>
      <c r="O47" s="289"/>
      <c r="P47" s="289"/>
      <c r="Q47" s="289"/>
      <c r="R47" s="289"/>
      <c r="S47" s="289"/>
      <c r="T47" s="289"/>
      <c r="U47" s="289"/>
      <c r="V47" s="289"/>
      <c r="W47" s="289"/>
      <c r="X47" s="289"/>
      <c r="Y47" s="289"/>
      <c r="Z47" s="290"/>
      <c r="AA47" s="287">
        <f>AA46</f>
        <v>3791300</v>
      </c>
      <c r="AB47" s="287"/>
      <c r="AC47" s="287"/>
      <c r="AD47" s="287"/>
      <c r="AE47" s="287"/>
      <c r="AF47" s="287">
        <v>0</v>
      </c>
      <c r="AG47" s="287"/>
      <c r="AH47" s="287"/>
      <c r="AI47" s="287"/>
      <c r="AJ47" s="287"/>
      <c r="AK47" s="287">
        <f>AA47+AF47</f>
        <v>3791300</v>
      </c>
      <c r="AL47" s="287"/>
      <c r="AM47" s="287"/>
      <c r="AN47" s="287"/>
      <c r="AO47" s="287"/>
      <c r="AP47" s="287">
        <f>AP46</f>
        <v>3257275</v>
      </c>
      <c r="AQ47" s="287"/>
      <c r="AR47" s="287"/>
      <c r="AS47" s="287"/>
      <c r="AT47" s="287"/>
      <c r="AU47" s="287">
        <v>0</v>
      </c>
      <c r="AV47" s="287"/>
      <c r="AW47" s="287"/>
      <c r="AX47" s="287"/>
      <c r="AY47" s="287"/>
      <c r="AZ47" s="287">
        <f>AP47+AU47</f>
        <v>3257275</v>
      </c>
      <c r="BA47" s="287"/>
      <c r="BB47" s="287"/>
      <c r="BC47" s="287"/>
      <c r="BD47" s="287">
        <f>AP47-AA47</f>
        <v>-534025</v>
      </c>
      <c r="BE47" s="287"/>
      <c r="BF47" s="287"/>
      <c r="BG47" s="287"/>
      <c r="BH47" s="287"/>
      <c r="BI47" s="287">
        <f>AU47-AF47</f>
        <v>0</v>
      </c>
      <c r="BJ47" s="287"/>
      <c r="BK47" s="287"/>
      <c r="BL47" s="287"/>
      <c r="BM47" s="287"/>
      <c r="BN47" s="287">
        <f>BD47+BI47</f>
        <v>-534025</v>
      </c>
      <c r="BO47" s="287"/>
      <c r="BP47" s="287"/>
      <c r="BQ47" s="287"/>
    </row>
    <row r="49" spans="1:79" ht="29.25" customHeight="1" x14ac:dyDescent="0.3">
      <c r="A49" s="118" t="s">
        <v>75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row>
    <row r="50" spans="1:79" ht="9.75" customHeight="1"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row>
    <row r="51" spans="1:79" ht="15.75" customHeight="1" x14ac:dyDescent="0.3">
      <c r="A51" s="264" t="s">
        <v>3</v>
      </c>
      <c r="B51" s="264"/>
      <c r="C51" s="119" t="s">
        <v>60</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row>
    <row r="52" spans="1:79" x14ac:dyDescent="0.3">
      <c r="A52" s="264">
        <v>1</v>
      </c>
      <c r="B52" s="264"/>
      <c r="C52" s="277">
        <v>2</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row>
    <row r="53" spans="1:79" ht="38" customHeight="1" x14ac:dyDescent="0.3">
      <c r="A53" s="349">
        <v>1</v>
      </c>
      <c r="B53" s="350"/>
      <c r="C53" s="267" t="s">
        <v>553</v>
      </c>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CA53" s="1" t="s">
        <v>69</v>
      </c>
    </row>
    <row r="55" spans="1:79" ht="15.75" customHeight="1" x14ac:dyDescent="0.3">
      <c r="A55" s="118" t="s">
        <v>42</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row>
    <row r="56" spans="1:79" ht="15" customHeight="1" x14ac:dyDescent="0.3">
      <c r="A56" s="136" t="s">
        <v>102</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row>
    <row r="57" spans="1:79" s="46" customFormat="1" ht="20" customHeight="1" x14ac:dyDescent="0.25">
      <c r="A57" s="318" t="s">
        <v>3</v>
      </c>
      <c r="B57" s="319"/>
      <c r="C57" s="248" t="s">
        <v>28</v>
      </c>
      <c r="D57" s="248"/>
      <c r="E57" s="248"/>
      <c r="F57" s="248"/>
      <c r="G57" s="248"/>
      <c r="H57" s="248"/>
      <c r="I57" s="248"/>
      <c r="J57" s="248"/>
      <c r="K57" s="248"/>
      <c r="L57" s="248"/>
      <c r="M57" s="248"/>
      <c r="N57" s="248"/>
      <c r="O57" s="248"/>
      <c r="P57" s="248"/>
      <c r="Q57" s="248"/>
      <c r="R57" s="248"/>
      <c r="S57" s="248" t="s">
        <v>25</v>
      </c>
      <c r="T57" s="248"/>
      <c r="U57" s="248"/>
      <c r="V57" s="248"/>
      <c r="W57" s="248"/>
      <c r="X57" s="248"/>
      <c r="Y57" s="248"/>
      <c r="Z57" s="248"/>
      <c r="AA57" s="248"/>
      <c r="AB57" s="248"/>
      <c r="AC57" s="248"/>
      <c r="AD57" s="248"/>
      <c r="AE57" s="248"/>
      <c r="AF57" s="248"/>
      <c r="AG57" s="248"/>
      <c r="AH57" s="248"/>
      <c r="AI57" s="248" t="s">
        <v>44</v>
      </c>
      <c r="AJ57" s="248"/>
      <c r="AK57" s="248"/>
      <c r="AL57" s="248"/>
      <c r="AM57" s="248"/>
      <c r="AN57" s="248"/>
      <c r="AO57" s="248"/>
      <c r="AP57" s="248"/>
      <c r="AQ57" s="248"/>
      <c r="AR57" s="248"/>
      <c r="AS57" s="248"/>
      <c r="AT57" s="248"/>
      <c r="AU57" s="248"/>
      <c r="AV57" s="248"/>
      <c r="AW57" s="248"/>
      <c r="AX57" s="248"/>
      <c r="AY57" s="248" t="s">
        <v>0</v>
      </c>
      <c r="AZ57" s="248"/>
      <c r="BA57" s="248"/>
      <c r="BB57" s="248"/>
      <c r="BC57" s="248"/>
      <c r="BD57" s="248"/>
      <c r="BE57" s="248"/>
      <c r="BF57" s="248"/>
      <c r="BG57" s="248"/>
      <c r="BH57" s="248"/>
      <c r="BI57" s="248"/>
      <c r="BJ57" s="248"/>
      <c r="BK57" s="248"/>
      <c r="BL57" s="248"/>
      <c r="BM57" s="248"/>
      <c r="BN57" s="248"/>
      <c r="BO57" s="50"/>
      <c r="BP57" s="50"/>
      <c r="BQ57" s="50"/>
    </row>
    <row r="58" spans="1:79" s="46" customFormat="1" ht="21.5" customHeight="1" x14ac:dyDescent="0.25">
      <c r="A58" s="320"/>
      <c r="B58" s="321"/>
      <c r="C58" s="248"/>
      <c r="D58" s="248"/>
      <c r="E58" s="248"/>
      <c r="F58" s="248"/>
      <c r="G58" s="248"/>
      <c r="H58" s="248"/>
      <c r="I58" s="248"/>
      <c r="J58" s="248"/>
      <c r="K58" s="248"/>
      <c r="L58" s="248"/>
      <c r="M58" s="248"/>
      <c r="N58" s="248"/>
      <c r="O58" s="248"/>
      <c r="P58" s="248"/>
      <c r="Q58" s="248"/>
      <c r="R58" s="248"/>
      <c r="S58" s="248" t="s">
        <v>2</v>
      </c>
      <c r="T58" s="248"/>
      <c r="U58" s="248"/>
      <c r="V58" s="248"/>
      <c r="W58" s="248"/>
      <c r="X58" s="248" t="s">
        <v>1</v>
      </c>
      <c r="Y58" s="248"/>
      <c r="Z58" s="248"/>
      <c r="AA58" s="248"/>
      <c r="AB58" s="248"/>
      <c r="AC58" s="248" t="s">
        <v>26</v>
      </c>
      <c r="AD58" s="248"/>
      <c r="AE58" s="248"/>
      <c r="AF58" s="248"/>
      <c r="AG58" s="248"/>
      <c r="AH58" s="248"/>
      <c r="AI58" s="248" t="s">
        <v>2</v>
      </c>
      <c r="AJ58" s="248"/>
      <c r="AK58" s="248"/>
      <c r="AL58" s="248"/>
      <c r="AM58" s="248"/>
      <c r="AN58" s="248" t="s">
        <v>1</v>
      </c>
      <c r="AO58" s="248"/>
      <c r="AP58" s="248"/>
      <c r="AQ58" s="248"/>
      <c r="AR58" s="248"/>
      <c r="AS58" s="248" t="s">
        <v>26</v>
      </c>
      <c r="AT58" s="248"/>
      <c r="AU58" s="248"/>
      <c r="AV58" s="248"/>
      <c r="AW58" s="248"/>
      <c r="AX58" s="248"/>
      <c r="AY58" s="89" t="s">
        <v>2</v>
      </c>
      <c r="AZ58" s="325"/>
      <c r="BA58" s="325"/>
      <c r="BB58" s="325"/>
      <c r="BC58" s="90"/>
      <c r="BD58" s="89" t="s">
        <v>1</v>
      </c>
      <c r="BE58" s="325"/>
      <c r="BF58" s="325"/>
      <c r="BG58" s="325"/>
      <c r="BH58" s="90"/>
      <c r="BI58" s="248" t="s">
        <v>26</v>
      </c>
      <c r="BJ58" s="248"/>
      <c r="BK58" s="248"/>
      <c r="BL58" s="248"/>
      <c r="BM58" s="248"/>
      <c r="BN58" s="248"/>
      <c r="BO58" s="50"/>
      <c r="BP58" s="50"/>
      <c r="BQ58" s="50"/>
    </row>
    <row r="59" spans="1:79" s="46" customFormat="1" ht="16" customHeight="1" x14ac:dyDescent="0.25">
      <c r="A59" s="248">
        <v>1</v>
      </c>
      <c r="B59" s="248"/>
      <c r="C59" s="248">
        <v>2</v>
      </c>
      <c r="D59" s="248"/>
      <c r="E59" s="248"/>
      <c r="F59" s="248"/>
      <c r="G59" s="248"/>
      <c r="H59" s="248"/>
      <c r="I59" s="248"/>
      <c r="J59" s="248"/>
      <c r="K59" s="248"/>
      <c r="L59" s="248"/>
      <c r="M59" s="248"/>
      <c r="N59" s="248"/>
      <c r="O59" s="248"/>
      <c r="P59" s="248"/>
      <c r="Q59" s="248"/>
      <c r="R59" s="248"/>
      <c r="S59" s="248">
        <v>3</v>
      </c>
      <c r="T59" s="248"/>
      <c r="U59" s="248"/>
      <c r="V59" s="248"/>
      <c r="W59" s="248"/>
      <c r="X59" s="248">
        <v>4</v>
      </c>
      <c r="Y59" s="248"/>
      <c r="Z59" s="248"/>
      <c r="AA59" s="248"/>
      <c r="AB59" s="248"/>
      <c r="AC59" s="248">
        <v>5</v>
      </c>
      <c r="AD59" s="248"/>
      <c r="AE59" s="248"/>
      <c r="AF59" s="248"/>
      <c r="AG59" s="248"/>
      <c r="AH59" s="248"/>
      <c r="AI59" s="248">
        <v>6</v>
      </c>
      <c r="AJ59" s="248"/>
      <c r="AK59" s="248"/>
      <c r="AL59" s="248"/>
      <c r="AM59" s="248"/>
      <c r="AN59" s="248">
        <v>7</v>
      </c>
      <c r="AO59" s="248"/>
      <c r="AP59" s="248"/>
      <c r="AQ59" s="248"/>
      <c r="AR59" s="248"/>
      <c r="AS59" s="248">
        <v>8</v>
      </c>
      <c r="AT59" s="248"/>
      <c r="AU59" s="248"/>
      <c r="AV59" s="248"/>
      <c r="AW59" s="248"/>
      <c r="AX59" s="248"/>
      <c r="AY59" s="248">
        <v>9</v>
      </c>
      <c r="AZ59" s="248"/>
      <c r="BA59" s="248"/>
      <c r="BB59" s="248"/>
      <c r="BC59" s="248"/>
      <c r="BD59" s="248">
        <v>10</v>
      </c>
      <c r="BE59" s="248"/>
      <c r="BF59" s="248"/>
      <c r="BG59" s="248"/>
      <c r="BH59" s="248"/>
      <c r="BI59" s="89">
        <v>11</v>
      </c>
      <c r="BJ59" s="325"/>
      <c r="BK59" s="325"/>
      <c r="BL59" s="325"/>
      <c r="BM59" s="325"/>
      <c r="BN59" s="90"/>
      <c r="BO59" s="48"/>
      <c r="BP59" s="48"/>
      <c r="BQ59" s="48"/>
    </row>
    <row r="60" spans="1:79" ht="18" hidden="1" customHeight="1" x14ac:dyDescent="0.3">
      <c r="A60" s="119" t="s">
        <v>13</v>
      </c>
      <c r="B60" s="119"/>
      <c r="C60" s="275" t="s">
        <v>14</v>
      </c>
      <c r="D60" s="275"/>
      <c r="E60" s="275"/>
      <c r="F60" s="275"/>
      <c r="G60" s="275"/>
      <c r="H60" s="275"/>
      <c r="I60" s="275"/>
      <c r="J60" s="275"/>
      <c r="K60" s="275"/>
      <c r="L60" s="275"/>
      <c r="M60" s="275"/>
      <c r="N60" s="275"/>
      <c r="O60" s="275"/>
      <c r="P60" s="275"/>
      <c r="Q60" s="275"/>
      <c r="R60" s="275"/>
      <c r="S60" s="261" t="s">
        <v>10</v>
      </c>
      <c r="T60" s="261"/>
      <c r="U60" s="261"/>
      <c r="V60" s="261"/>
      <c r="W60" s="261"/>
      <c r="X60" s="261" t="s">
        <v>9</v>
      </c>
      <c r="Y60" s="261"/>
      <c r="Z60" s="261"/>
      <c r="AA60" s="261"/>
      <c r="AB60" s="261"/>
      <c r="AC60" s="262" t="s">
        <v>16</v>
      </c>
      <c r="AD60" s="263"/>
      <c r="AE60" s="263"/>
      <c r="AF60" s="263"/>
      <c r="AG60" s="263"/>
      <c r="AH60" s="263"/>
      <c r="AI60" s="261" t="s">
        <v>11</v>
      </c>
      <c r="AJ60" s="261"/>
      <c r="AK60" s="261"/>
      <c r="AL60" s="261"/>
      <c r="AM60" s="261"/>
      <c r="AN60" s="261" t="s">
        <v>12</v>
      </c>
      <c r="AO60" s="261"/>
      <c r="AP60" s="261"/>
      <c r="AQ60" s="261"/>
      <c r="AR60" s="261"/>
      <c r="AS60" s="262" t="s">
        <v>16</v>
      </c>
      <c r="AT60" s="263"/>
      <c r="AU60" s="263"/>
      <c r="AV60" s="263"/>
      <c r="AW60" s="263"/>
      <c r="AX60" s="263"/>
      <c r="AY60" s="143" t="s">
        <v>17</v>
      </c>
      <c r="AZ60" s="144"/>
      <c r="BA60" s="144"/>
      <c r="BB60" s="144"/>
      <c r="BC60" s="145"/>
      <c r="BD60" s="143" t="s">
        <v>17</v>
      </c>
      <c r="BE60" s="144"/>
      <c r="BF60" s="144"/>
      <c r="BG60" s="144"/>
      <c r="BH60" s="145"/>
      <c r="BI60" s="263" t="s">
        <v>16</v>
      </c>
      <c r="BJ60" s="263"/>
      <c r="BK60" s="263"/>
      <c r="BL60" s="263"/>
      <c r="BM60" s="263"/>
      <c r="BN60" s="263"/>
      <c r="BO60" s="5"/>
      <c r="BP60" s="5"/>
      <c r="BQ60" s="5"/>
      <c r="CA60" s="1" t="s">
        <v>21</v>
      </c>
    </row>
    <row r="61" spans="1:79" ht="58.5" customHeight="1" x14ac:dyDescent="0.3">
      <c r="A61" s="119">
        <v>1</v>
      </c>
      <c r="B61" s="119"/>
      <c r="C61" s="120" t="s">
        <v>309</v>
      </c>
      <c r="D61" s="257"/>
      <c r="E61" s="257"/>
      <c r="F61" s="257"/>
      <c r="G61" s="257"/>
      <c r="H61" s="257"/>
      <c r="I61" s="257"/>
      <c r="J61" s="257"/>
      <c r="K61" s="257"/>
      <c r="L61" s="257"/>
      <c r="M61" s="257"/>
      <c r="N61" s="257"/>
      <c r="O61" s="257"/>
      <c r="P61" s="257"/>
      <c r="Q61" s="257"/>
      <c r="R61" s="258"/>
      <c r="S61" s="242">
        <f>AA47</f>
        <v>3791300</v>
      </c>
      <c r="T61" s="242"/>
      <c r="U61" s="242"/>
      <c r="V61" s="242"/>
      <c r="W61" s="242"/>
      <c r="X61" s="242">
        <v>0</v>
      </c>
      <c r="Y61" s="242"/>
      <c r="Z61" s="242"/>
      <c r="AA61" s="242"/>
      <c r="AB61" s="242"/>
      <c r="AC61" s="242">
        <f>S61+X61</f>
        <v>3791300</v>
      </c>
      <c r="AD61" s="242"/>
      <c r="AE61" s="242"/>
      <c r="AF61" s="242"/>
      <c r="AG61" s="242"/>
      <c r="AH61" s="242"/>
      <c r="AI61" s="242">
        <f>AP47</f>
        <v>3257275</v>
      </c>
      <c r="AJ61" s="242"/>
      <c r="AK61" s="242"/>
      <c r="AL61" s="242"/>
      <c r="AM61" s="242"/>
      <c r="AN61" s="242">
        <v>0</v>
      </c>
      <c r="AO61" s="242"/>
      <c r="AP61" s="242"/>
      <c r="AQ61" s="242"/>
      <c r="AR61" s="242"/>
      <c r="AS61" s="242">
        <f>AI61+AN61</f>
        <v>3257275</v>
      </c>
      <c r="AT61" s="242"/>
      <c r="AU61" s="242"/>
      <c r="AV61" s="242"/>
      <c r="AW61" s="242"/>
      <c r="AX61" s="242"/>
      <c r="AY61" s="242">
        <f>AI61-S61</f>
        <v>-534025</v>
      </c>
      <c r="AZ61" s="242"/>
      <c r="BA61" s="242"/>
      <c r="BB61" s="242"/>
      <c r="BC61" s="242"/>
      <c r="BD61" s="291">
        <f>AN61-X61</f>
        <v>0</v>
      </c>
      <c r="BE61" s="291"/>
      <c r="BF61" s="291"/>
      <c r="BG61" s="291"/>
      <c r="BH61" s="291"/>
      <c r="BI61" s="291">
        <f>AY61+BD61</f>
        <v>-534025</v>
      </c>
      <c r="BJ61" s="291"/>
      <c r="BK61" s="291"/>
      <c r="BL61" s="291"/>
      <c r="BM61" s="291"/>
      <c r="BN61" s="291"/>
      <c r="BO61" s="6"/>
      <c r="BP61" s="6"/>
      <c r="BQ61" s="6"/>
      <c r="CA61" s="1" t="s">
        <v>22</v>
      </c>
    </row>
    <row r="62" spans="1:79" s="37" customFormat="1" ht="4.5" hidden="1" customHeight="1" x14ac:dyDescent="0.3">
      <c r="A62" s="270"/>
      <c r="B62" s="270"/>
      <c r="C62" s="271" t="s">
        <v>82</v>
      </c>
      <c r="D62" s="272"/>
      <c r="E62" s="272"/>
      <c r="F62" s="272"/>
      <c r="G62" s="272"/>
      <c r="H62" s="272"/>
      <c r="I62" s="272"/>
      <c r="J62" s="272"/>
      <c r="K62" s="272"/>
      <c r="L62" s="272"/>
      <c r="M62" s="272"/>
      <c r="N62" s="272"/>
      <c r="O62" s="272"/>
      <c r="P62" s="272"/>
      <c r="Q62" s="272"/>
      <c r="R62" s="273"/>
      <c r="S62" s="274">
        <v>2490471</v>
      </c>
      <c r="T62" s="274"/>
      <c r="U62" s="274"/>
      <c r="V62" s="274"/>
      <c r="W62" s="274"/>
      <c r="X62" s="274">
        <v>0</v>
      </c>
      <c r="Y62" s="274"/>
      <c r="Z62" s="274"/>
      <c r="AA62" s="274"/>
      <c r="AB62" s="274"/>
      <c r="AC62" s="274">
        <f>S62+X62</f>
        <v>2490471</v>
      </c>
      <c r="AD62" s="274"/>
      <c r="AE62" s="274"/>
      <c r="AF62" s="274"/>
      <c r="AG62" s="274"/>
      <c r="AH62" s="274"/>
      <c r="AI62" s="274">
        <v>0</v>
      </c>
      <c r="AJ62" s="274"/>
      <c r="AK62" s="274"/>
      <c r="AL62" s="274"/>
      <c r="AM62" s="274"/>
      <c r="AN62" s="274">
        <v>0</v>
      </c>
      <c r="AO62" s="274"/>
      <c r="AP62" s="274"/>
      <c r="AQ62" s="274"/>
      <c r="AR62" s="274"/>
      <c r="AS62" s="274">
        <f>AI62+AN62</f>
        <v>0</v>
      </c>
      <c r="AT62" s="274"/>
      <c r="AU62" s="274"/>
      <c r="AV62" s="274"/>
      <c r="AW62" s="274"/>
      <c r="AX62" s="274"/>
      <c r="AY62" s="274">
        <f>AI62-S62</f>
        <v>-2490471</v>
      </c>
      <c r="AZ62" s="274"/>
      <c r="BA62" s="274"/>
      <c r="BB62" s="274"/>
      <c r="BC62" s="274"/>
      <c r="BD62" s="276">
        <f>AN62-X62</f>
        <v>0</v>
      </c>
      <c r="BE62" s="276"/>
      <c r="BF62" s="276"/>
      <c r="BG62" s="276"/>
      <c r="BH62" s="276"/>
      <c r="BI62" s="276">
        <f>AY62+BD62</f>
        <v>-2490471</v>
      </c>
      <c r="BJ62" s="276"/>
      <c r="BK62" s="276"/>
      <c r="BL62" s="276"/>
      <c r="BM62" s="276"/>
      <c r="BN62" s="276"/>
      <c r="BO62" s="38"/>
      <c r="BP62" s="38"/>
      <c r="BQ62" s="38"/>
    </row>
    <row r="64" spans="1:79" ht="15.75" customHeight="1" x14ac:dyDescent="0.3">
      <c r="A64" s="118" t="s">
        <v>43</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row>
    <row r="65" spans="1:79" ht="15.75" customHeight="1" x14ac:dyDescent="0.3">
      <c r="A65" s="118" t="s">
        <v>61</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row>
    <row r="66" spans="1:79" ht="8.25" customHeight="1" x14ac:dyDescent="0.3"/>
    <row r="67" spans="1:79" s="46" customFormat="1" ht="32" customHeight="1" x14ac:dyDescent="0.25">
      <c r="A67" s="318" t="s">
        <v>3</v>
      </c>
      <c r="B67" s="319"/>
      <c r="C67" s="318" t="s">
        <v>6</v>
      </c>
      <c r="D67" s="323"/>
      <c r="E67" s="323"/>
      <c r="F67" s="323"/>
      <c r="G67" s="323"/>
      <c r="H67" s="323"/>
      <c r="I67" s="319"/>
      <c r="J67" s="318" t="s">
        <v>5</v>
      </c>
      <c r="K67" s="323"/>
      <c r="L67" s="323"/>
      <c r="M67" s="323"/>
      <c r="N67" s="319"/>
      <c r="O67" s="318" t="s">
        <v>4</v>
      </c>
      <c r="P67" s="323"/>
      <c r="Q67" s="323"/>
      <c r="R67" s="323"/>
      <c r="S67" s="323"/>
      <c r="T67" s="323"/>
      <c r="U67" s="323"/>
      <c r="V67" s="323"/>
      <c r="W67" s="323"/>
      <c r="X67" s="319"/>
      <c r="Y67" s="248" t="s">
        <v>25</v>
      </c>
      <c r="Z67" s="248"/>
      <c r="AA67" s="248"/>
      <c r="AB67" s="248"/>
      <c r="AC67" s="248"/>
      <c r="AD67" s="248"/>
      <c r="AE67" s="248"/>
      <c r="AF67" s="248"/>
      <c r="AG67" s="248"/>
      <c r="AH67" s="248"/>
      <c r="AI67" s="248"/>
      <c r="AJ67" s="248"/>
      <c r="AK67" s="248"/>
      <c r="AL67" s="248"/>
      <c r="AM67" s="248"/>
      <c r="AN67" s="248" t="s">
        <v>45</v>
      </c>
      <c r="AO67" s="248"/>
      <c r="AP67" s="248"/>
      <c r="AQ67" s="248"/>
      <c r="AR67" s="248"/>
      <c r="AS67" s="248"/>
      <c r="AT67" s="248"/>
      <c r="AU67" s="248"/>
      <c r="AV67" s="248"/>
      <c r="AW67" s="248"/>
      <c r="AX67" s="248"/>
      <c r="AY67" s="248"/>
      <c r="AZ67" s="248"/>
      <c r="BA67" s="248"/>
      <c r="BB67" s="248"/>
      <c r="BC67" s="322" t="s">
        <v>0</v>
      </c>
      <c r="BD67" s="322"/>
      <c r="BE67" s="322"/>
      <c r="BF67" s="322"/>
      <c r="BG67" s="322"/>
      <c r="BH67" s="322"/>
      <c r="BI67" s="322"/>
      <c r="BJ67" s="322"/>
      <c r="BK67" s="322"/>
      <c r="BL67" s="322"/>
      <c r="BM67" s="322"/>
      <c r="BN67" s="322"/>
      <c r="BO67" s="322"/>
      <c r="BP67" s="322"/>
      <c r="BQ67" s="322"/>
      <c r="BR67" s="56"/>
      <c r="BS67" s="56"/>
      <c r="BT67" s="56"/>
      <c r="BU67" s="56"/>
      <c r="BV67" s="56"/>
      <c r="BW67" s="56"/>
      <c r="BX67" s="56"/>
      <c r="BY67" s="56"/>
      <c r="BZ67" s="51"/>
    </row>
    <row r="68" spans="1:79" s="46" customFormat="1" ht="19.5" customHeight="1" x14ac:dyDescent="0.25">
      <c r="A68" s="320"/>
      <c r="B68" s="321"/>
      <c r="C68" s="320"/>
      <c r="D68" s="324"/>
      <c r="E68" s="324"/>
      <c r="F68" s="324"/>
      <c r="G68" s="324"/>
      <c r="H68" s="324"/>
      <c r="I68" s="321"/>
      <c r="J68" s="320"/>
      <c r="K68" s="324"/>
      <c r="L68" s="324"/>
      <c r="M68" s="324"/>
      <c r="N68" s="321"/>
      <c r="O68" s="320"/>
      <c r="P68" s="324"/>
      <c r="Q68" s="324"/>
      <c r="R68" s="324"/>
      <c r="S68" s="324"/>
      <c r="T68" s="324"/>
      <c r="U68" s="324"/>
      <c r="V68" s="324"/>
      <c r="W68" s="324"/>
      <c r="X68" s="321"/>
      <c r="Y68" s="89" t="s">
        <v>2</v>
      </c>
      <c r="Z68" s="325"/>
      <c r="AA68" s="325"/>
      <c r="AB68" s="325"/>
      <c r="AC68" s="90"/>
      <c r="AD68" s="89" t="s">
        <v>1</v>
      </c>
      <c r="AE68" s="325"/>
      <c r="AF68" s="325"/>
      <c r="AG68" s="325"/>
      <c r="AH68" s="90"/>
      <c r="AI68" s="248" t="s">
        <v>26</v>
      </c>
      <c r="AJ68" s="248"/>
      <c r="AK68" s="248"/>
      <c r="AL68" s="248"/>
      <c r="AM68" s="248"/>
      <c r="AN68" s="248" t="s">
        <v>2</v>
      </c>
      <c r="AO68" s="248"/>
      <c r="AP68" s="248"/>
      <c r="AQ68" s="248"/>
      <c r="AR68" s="248"/>
      <c r="AS68" s="248" t="s">
        <v>1</v>
      </c>
      <c r="AT68" s="248"/>
      <c r="AU68" s="248"/>
      <c r="AV68" s="248"/>
      <c r="AW68" s="248"/>
      <c r="AX68" s="248" t="s">
        <v>26</v>
      </c>
      <c r="AY68" s="248"/>
      <c r="AZ68" s="248"/>
      <c r="BA68" s="248"/>
      <c r="BB68" s="248"/>
      <c r="BC68" s="248" t="s">
        <v>2</v>
      </c>
      <c r="BD68" s="248"/>
      <c r="BE68" s="248"/>
      <c r="BF68" s="248"/>
      <c r="BG68" s="248"/>
      <c r="BH68" s="248" t="s">
        <v>1</v>
      </c>
      <c r="BI68" s="248"/>
      <c r="BJ68" s="248"/>
      <c r="BK68" s="248"/>
      <c r="BL68" s="248"/>
      <c r="BM68" s="248" t="s">
        <v>26</v>
      </c>
      <c r="BN68" s="248"/>
      <c r="BO68" s="248"/>
      <c r="BP68" s="248"/>
      <c r="BQ68" s="248"/>
      <c r="BR68" s="50"/>
      <c r="BS68" s="50"/>
      <c r="BT68" s="50"/>
      <c r="BU68" s="50"/>
      <c r="BV68" s="50"/>
      <c r="BW68" s="50"/>
      <c r="BX68" s="50"/>
      <c r="BY68" s="50"/>
      <c r="BZ68" s="51"/>
    </row>
    <row r="69" spans="1:79" s="46" customFormat="1" ht="16" customHeight="1" x14ac:dyDescent="0.25">
      <c r="A69" s="248">
        <v>1</v>
      </c>
      <c r="B69" s="248"/>
      <c r="C69" s="248">
        <v>2</v>
      </c>
      <c r="D69" s="248"/>
      <c r="E69" s="248"/>
      <c r="F69" s="248"/>
      <c r="G69" s="248"/>
      <c r="H69" s="248"/>
      <c r="I69" s="248"/>
      <c r="J69" s="248">
        <v>3</v>
      </c>
      <c r="K69" s="248"/>
      <c r="L69" s="248"/>
      <c r="M69" s="248"/>
      <c r="N69" s="248"/>
      <c r="O69" s="248">
        <v>4</v>
      </c>
      <c r="P69" s="248"/>
      <c r="Q69" s="248"/>
      <c r="R69" s="248"/>
      <c r="S69" s="248"/>
      <c r="T69" s="248"/>
      <c r="U69" s="248"/>
      <c r="V69" s="248"/>
      <c r="W69" s="248"/>
      <c r="X69" s="248"/>
      <c r="Y69" s="248">
        <v>5</v>
      </c>
      <c r="Z69" s="248"/>
      <c r="AA69" s="248"/>
      <c r="AB69" s="248"/>
      <c r="AC69" s="248"/>
      <c r="AD69" s="248">
        <v>6</v>
      </c>
      <c r="AE69" s="248"/>
      <c r="AF69" s="248"/>
      <c r="AG69" s="248"/>
      <c r="AH69" s="248"/>
      <c r="AI69" s="248">
        <v>7</v>
      </c>
      <c r="AJ69" s="248"/>
      <c r="AK69" s="248"/>
      <c r="AL69" s="248"/>
      <c r="AM69" s="248"/>
      <c r="AN69" s="89">
        <v>8</v>
      </c>
      <c r="AO69" s="325"/>
      <c r="AP69" s="325"/>
      <c r="AQ69" s="325"/>
      <c r="AR69" s="90"/>
      <c r="AS69" s="89">
        <v>9</v>
      </c>
      <c r="AT69" s="325"/>
      <c r="AU69" s="325"/>
      <c r="AV69" s="325"/>
      <c r="AW69" s="90"/>
      <c r="AX69" s="89">
        <v>10</v>
      </c>
      <c r="AY69" s="325"/>
      <c r="AZ69" s="325"/>
      <c r="BA69" s="325"/>
      <c r="BB69" s="90"/>
      <c r="BC69" s="89">
        <v>11</v>
      </c>
      <c r="BD69" s="325"/>
      <c r="BE69" s="325"/>
      <c r="BF69" s="325"/>
      <c r="BG69" s="90"/>
      <c r="BH69" s="89">
        <v>12</v>
      </c>
      <c r="BI69" s="325"/>
      <c r="BJ69" s="325"/>
      <c r="BK69" s="325"/>
      <c r="BL69" s="90"/>
      <c r="BM69" s="89">
        <v>13</v>
      </c>
      <c r="BN69" s="325"/>
      <c r="BO69" s="325"/>
      <c r="BP69" s="325"/>
      <c r="BQ69" s="90"/>
      <c r="BR69" s="50"/>
      <c r="BS69" s="50"/>
      <c r="BT69" s="50"/>
      <c r="BU69" s="50"/>
      <c r="BV69" s="50"/>
      <c r="BW69" s="50"/>
      <c r="BX69" s="50"/>
      <c r="BY69" s="50"/>
      <c r="BZ69" s="51"/>
    </row>
    <row r="70" spans="1:79" ht="12.75" hidden="1" customHeight="1" x14ac:dyDescent="0.3">
      <c r="A70" s="119" t="s">
        <v>36</v>
      </c>
      <c r="B70" s="119"/>
      <c r="C70" s="120" t="s">
        <v>14</v>
      </c>
      <c r="D70" s="121"/>
      <c r="E70" s="121"/>
      <c r="F70" s="121"/>
      <c r="G70" s="121"/>
      <c r="H70" s="121"/>
      <c r="I70" s="122"/>
      <c r="J70" s="119" t="s">
        <v>15</v>
      </c>
      <c r="K70" s="119"/>
      <c r="L70" s="119"/>
      <c r="M70" s="119"/>
      <c r="N70" s="119"/>
      <c r="O70" s="275" t="s">
        <v>37</v>
      </c>
      <c r="P70" s="275"/>
      <c r="Q70" s="275"/>
      <c r="R70" s="275"/>
      <c r="S70" s="275"/>
      <c r="T70" s="275"/>
      <c r="U70" s="275"/>
      <c r="V70" s="275"/>
      <c r="W70" s="275"/>
      <c r="X70" s="120"/>
      <c r="Y70" s="261" t="s">
        <v>10</v>
      </c>
      <c r="Z70" s="261"/>
      <c r="AA70" s="261"/>
      <c r="AB70" s="261"/>
      <c r="AC70" s="261"/>
      <c r="AD70" s="261" t="s">
        <v>29</v>
      </c>
      <c r="AE70" s="261"/>
      <c r="AF70" s="261"/>
      <c r="AG70" s="261"/>
      <c r="AH70" s="261"/>
      <c r="AI70" s="261" t="s">
        <v>77</v>
      </c>
      <c r="AJ70" s="261"/>
      <c r="AK70" s="261"/>
      <c r="AL70" s="261"/>
      <c r="AM70" s="261"/>
      <c r="AN70" s="261" t="s">
        <v>30</v>
      </c>
      <c r="AO70" s="261"/>
      <c r="AP70" s="261"/>
      <c r="AQ70" s="261"/>
      <c r="AR70" s="261"/>
      <c r="AS70" s="261" t="s">
        <v>11</v>
      </c>
      <c r="AT70" s="261"/>
      <c r="AU70" s="261"/>
      <c r="AV70" s="261"/>
      <c r="AW70" s="261"/>
      <c r="AX70" s="261" t="s">
        <v>78</v>
      </c>
      <c r="AY70" s="261"/>
      <c r="AZ70" s="261"/>
      <c r="BA70" s="261"/>
      <c r="BB70" s="261"/>
      <c r="BC70" s="261" t="s">
        <v>32</v>
      </c>
      <c r="BD70" s="261"/>
      <c r="BE70" s="261"/>
      <c r="BF70" s="261"/>
      <c r="BG70" s="261"/>
      <c r="BH70" s="261" t="s">
        <v>32</v>
      </c>
      <c r="BI70" s="261"/>
      <c r="BJ70" s="261"/>
      <c r="BK70" s="261"/>
      <c r="BL70" s="261"/>
      <c r="BM70" s="278" t="s">
        <v>16</v>
      </c>
      <c r="BN70" s="278"/>
      <c r="BO70" s="278"/>
      <c r="BP70" s="278"/>
      <c r="BQ70" s="278"/>
      <c r="BR70" s="10"/>
      <c r="BS70" s="10"/>
      <c r="BT70" s="7"/>
      <c r="BU70" s="7"/>
      <c r="BV70" s="7"/>
      <c r="BW70" s="7"/>
      <c r="BX70" s="7"/>
      <c r="BY70" s="7"/>
      <c r="BZ70" s="7"/>
      <c r="CA70" s="1" t="s">
        <v>23</v>
      </c>
    </row>
    <row r="71" spans="1:79" s="37" customFormat="1" ht="15" x14ac:dyDescent="0.3">
      <c r="A71" s="270">
        <v>0</v>
      </c>
      <c r="B71" s="270"/>
      <c r="C71" s="280" t="s">
        <v>83</v>
      </c>
      <c r="D71" s="280"/>
      <c r="E71" s="280"/>
      <c r="F71" s="280"/>
      <c r="G71" s="280"/>
      <c r="H71" s="280"/>
      <c r="I71" s="280"/>
      <c r="J71" s="280" t="s">
        <v>84</v>
      </c>
      <c r="K71" s="280"/>
      <c r="L71" s="280"/>
      <c r="M71" s="280"/>
      <c r="N71" s="280"/>
      <c r="O71" s="280" t="s">
        <v>84</v>
      </c>
      <c r="P71" s="280"/>
      <c r="Q71" s="280"/>
      <c r="R71" s="280"/>
      <c r="S71" s="280"/>
      <c r="T71" s="280"/>
      <c r="U71" s="280"/>
      <c r="V71" s="280"/>
      <c r="W71" s="280"/>
      <c r="X71" s="280"/>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39"/>
      <c r="BS71" s="39"/>
      <c r="BT71" s="39"/>
      <c r="BU71" s="39"/>
      <c r="BV71" s="39"/>
      <c r="BW71" s="39"/>
      <c r="BX71" s="39"/>
      <c r="BY71" s="39"/>
      <c r="BZ71" s="40"/>
      <c r="CA71" s="37" t="s">
        <v>24</v>
      </c>
    </row>
    <row r="72" spans="1:79" ht="30" hidden="1" customHeight="1" x14ac:dyDescent="0.3">
      <c r="A72" s="248">
        <v>1</v>
      </c>
      <c r="B72" s="248"/>
      <c r="C72" s="91" t="s">
        <v>109</v>
      </c>
      <c r="D72" s="249"/>
      <c r="E72" s="249"/>
      <c r="F72" s="249"/>
      <c r="G72" s="249"/>
      <c r="H72" s="249"/>
      <c r="I72" s="250"/>
      <c r="J72" s="251" t="s">
        <v>85</v>
      </c>
      <c r="K72" s="251"/>
      <c r="L72" s="251"/>
      <c r="M72" s="251"/>
      <c r="N72" s="251"/>
      <c r="O72" s="94" t="s">
        <v>429</v>
      </c>
      <c r="P72" s="252"/>
      <c r="Q72" s="252"/>
      <c r="R72" s="252"/>
      <c r="S72" s="252"/>
      <c r="T72" s="252"/>
      <c r="U72" s="252"/>
      <c r="V72" s="252"/>
      <c r="W72" s="252"/>
      <c r="X72" s="253"/>
      <c r="Y72" s="242">
        <v>1</v>
      </c>
      <c r="Z72" s="242"/>
      <c r="AA72" s="242"/>
      <c r="AB72" s="242"/>
      <c r="AC72" s="242"/>
      <c r="AD72" s="242">
        <v>1</v>
      </c>
      <c r="AE72" s="242"/>
      <c r="AF72" s="242"/>
      <c r="AG72" s="242"/>
      <c r="AH72" s="242"/>
      <c r="AI72" s="242">
        <v>1</v>
      </c>
      <c r="AJ72" s="242"/>
      <c r="AK72" s="242"/>
      <c r="AL72" s="242"/>
      <c r="AM72" s="242"/>
      <c r="AN72" s="242">
        <v>1</v>
      </c>
      <c r="AO72" s="242"/>
      <c r="AP72" s="242"/>
      <c r="AQ72" s="242"/>
      <c r="AR72" s="242"/>
      <c r="AS72" s="242">
        <v>0</v>
      </c>
      <c r="AT72" s="242"/>
      <c r="AU72" s="242"/>
      <c r="AV72" s="242"/>
      <c r="AW72" s="242"/>
      <c r="AX72" s="242">
        <v>0</v>
      </c>
      <c r="AY72" s="242"/>
      <c r="AZ72" s="242"/>
      <c r="BA72" s="242"/>
      <c r="BB72" s="242"/>
      <c r="BC72" s="242">
        <v>0</v>
      </c>
      <c r="BD72" s="242"/>
      <c r="BE72" s="242"/>
      <c r="BF72" s="242"/>
      <c r="BG72" s="242"/>
      <c r="BH72" s="242">
        <v>0</v>
      </c>
      <c r="BI72" s="242"/>
      <c r="BJ72" s="242"/>
      <c r="BK72" s="242"/>
      <c r="BL72" s="242"/>
      <c r="BM72" s="242">
        <v>0</v>
      </c>
      <c r="BN72" s="242"/>
      <c r="BO72" s="242"/>
      <c r="BP72" s="242"/>
      <c r="BQ72" s="242"/>
      <c r="BR72" s="9"/>
      <c r="BS72" s="9"/>
      <c r="BT72" s="9"/>
      <c r="BU72" s="9"/>
      <c r="BV72" s="9"/>
      <c r="BW72" s="9"/>
      <c r="BX72" s="9"/>
      <c r="BY72" s="9"/>
      <c r="BZ72" s="7"/>
    </row>
    <row r="73" spans="1:79" ht="59" customHeight="1" x14ac:dyDescent="0.3">
      <c r="A73" s="248">
        <v>1</v>
      </c>
      <c r="B73" s="248"/>
      <c r="C73" s="91" t="s">
        <v>430</v>
      </c>
      <c r="D73" s="249"/>
      <c r="E73" s="249"/>
      <c r="F73" s="249"/>
      <c r="G73" s="249"/>
      <c r="H73" s="249"/>
      <c r="I73" s="250"/>
      <c r="J73" s="251" t="s">
        <v>311</v>
      </c>
      <c r="K73" s="251"/>
      <c r="L73" s="251"/>
      <c r="M73" s="251"/>
      <c r="N73" s="251"/>
      <c r="O73" s="94" t="s">
        <v>228</v>
      </c>
      <c r="P73" s="252"/>
      <c r="Q73" s="252"/>
      <c r="R73" s="252"/>
      <c r="S73" s="252"/>
      <c r="T73" s="252"/>
      <c r="U73" s="252"/>
      <c r="V73" s="252"/>
      <c r="W73" s="252"/>
      <c r="X73" s="253"/>
      <c r="Y73" s="242">
        <v>1865700</v>
      </c>
      <c r="Z73" s="242"/>
      <c r="AA73" s="242"/>
      <c r="AB73" s="242"/>
      <c r="AC73" s="242"/>
      <c r="AD73" s="242">
        <v>0</v>
      </c>
      <c r="AE73" s="242"/>
      <c r="AF73" s="242"/>
      <c r="AG73" s="242"/>
      <c r="AH73" s="242"/>
      <c r="AI73" s="242">
        <f>Y73</f>
        <v>1865700</v>
      </c>
      <c r="AJ73" s="242"/>
      <c r="AK73" s="242"/>
      <c r="AL73" s="242"/>
      <c r="AM73" s="242"/>
      <c r="AN73" s="242">
        <f>AI73</f>
        <v>1865700</v>
      </c>
      <c r="AO73" s="242"/>
      <c r="AP73" s="242"/>
      <c r="AQ73" s="242"/>
      <c r="AR73" s="242"/>
      <c r="AS73" s="242">
        <v>0</v>
      </c>
      <c r="AT73" s="242"/>
      <c r="AU73" s="242"/>
      <c r="AV73" s="242"/>
      <c r="AW73" s="242"/>
      <c r="AX73" s="242">
        <f>AN73</f>
        <v>1865700</v>
      </c>
      <c r="AY73" s="242"/>
      <c r="AZ73" s="242"/>
      <c r="BA73" s="242"/>
      <c r="BB73" s="242"/>
      <c r="BC73" s="242">
        <f t="shared" ref="BC73:BC78" si="0">AN73-Y73</f>
        <v>0</v>
      </c>
      <c r="BD73" s="242"/>
      <c r="BE73" s="242"/>
      <c r="BF73" s="242"/>
      <c r="BG73" s="242"/>
      <c r="BH73" s="242">
        <f t="shared" ref="BH73:BH78" si="1">AS73-AD73</f>
        <v>0</v>
      </c>
      <c r="BI73" s="242"/>
      <c r="BJ73" s="242"/>
      <c r="BK73" s="242"/>
      <c r="BL73" s="242"/>
      <c r="BM73" s="242">
        <f>BC73</f>
        <v>0</v>
      </c>
      <c r="BN73" s="242"/>
      <c r="BO73" s="242"/>
      <c r="BP73" s="242"/>
      <c r="BQ73" s="242"/>
      <c r="BR73" s="9"/>
      <c r="BS73" s="9"/>
      <c r="BT73" s="9"/>
      <c r="BU73" s="9"/>
      <c r="BV73" s="9"/>
      <c r="BW73" s="9"/>
      <c r="BX73" s="9"/>
      <c r="BY73" s="9"/>
      <c r="BZ73" s="7"/>
    </row>
    <row r="74" spans="1:79" ht="52" customHeight="1" x14ac:dyDescent="0.3">
      <c r="A74" s="248">
        <v>2</v>
      </c>
      <c r="B74" s="248"/>
      <c r="C74" s="91" t="s">
        <v>431</v>
      </c>
      <c r="D74" s="249"/>
      <c r="E74" s="249"/>
      <c r="F74" s="249"/>
      <c r="G74" s="249"/>
      <c r="H74" s="249"/>
      <c r="I74" s="250"/>
      <c r="J74" s="251" t="s">
        <v>311</v>
      </c>
      <c r="K74" s="251"/>
      <c r="L74" s="251"/>
      <c r="M74" s="251"/>
      <c r="N74" s="251"/>
      <c r="O74" s="94" t="s">
        <v>228</v>
      </c>
      <c r="P74" s="252"/>
      <c r="Q74" s="252"/>
      <c r="R74" s="252"/>
      <c r="S74" s="252"/>
      <c r="T74" s="252"/>
      <c r="U74" s="252"/>
      <c r="V74" s="252"/>
      <c r="W74" s="252"/>
      <c r="X74" s="253"/>
      <c r="Y74" s="242">
        <v>1125600</v>
      </c>
      <c r="Z74" s="242"/>
      <c r="AA74" s="242"/>
      <c r="AB74" s="242"/>
      <c r="AC74" s="242"/>
      <c r="AD74" s="242">
        <v>0</v>
      </c>
      <c r="AE74" s="242"/>
      <c r="AF74" s="242"/>
      <c r="AG74" s="242"/>
      <c r="AH74" s="242"/>
      <c r="AI74" s="242">
        <f>Y74</f>
        <v>1125600</v>
      </c>
      <c r="AJ74" s="242"/>
      <c r="AK74" s="242"/>
      <c r="AL74" s="242"/>
      <c r="AM74" s="242"/>
      <c r="AN74" s="242">
        <f>AI74</f>
        <v>1125600</v>
      </c>
      <c r="AO74" s="242"/>
      <c r="AP74" s="242"/>
      <c r="AQ74" s="242"/>
      <c r="AR74" s="242"/>
      <c r="AS74" s="242">
        <v>0</v>
      </c>
      <c r="AT74" s="242"/>
      <c r="AU74" s="242"/>
      <c r="AV74" s="242"/>
      <c r="AW74" s="242"/>
      <c r="AX74" s="242">
        <f>AN74</f>
        <v>1125600</v>
      </c>
      <c r="AY74" s="242"/>
      <c r="AZ74" s="242"/>
      <c r="BA74" s="242"/>
      <c r="BB74" s="242"/>
      <c r="BC74" s="242">
        <f t="shared" si="0"/>
        <v>0</v>
      </c>
      <c r="BD74" s="242"/>
      <c r="BE74" s="242"/>
      <c r="BF74" s="242"/>
      <c r="BG74" s="242"/>
      <c r="BH74" s="242">
        <f t="shared" si="1"/>
        <v>0</v>
      </c>
      <c r="BI74" s="242"/>
      <c r="BJ74" s="242"/>
      <c r="BK74" s="242"/>
      <c r="BL74" s="242"/>
      <c r="BM74" s="242">
        <f>BC74</f>
        <v>0</v>
      </c>
      <c r="BN74" s="242"/>
      <c r="BO74" s="242"/>
      <c r="BP74" s="242"/>
      <c r="BQ74" s="242"/>
      <c r="BR74" s="9"/>
      <c r="BS74" s="9"/>
      <c r="BT74" s="9"/>
      <c r="BU74" s="9"/>
      <c r="BV74" s="9"/>
      <c r="BW74" s="9"/>
      <c r="BX74" s="9"/>
      <c r="BY74" s="9"/>
      <c r="BZ74" s="7"/>
    </row>
    <row r="75" spans="1:79" ht="52" hidden="1" customHeight="1" x14ac:dyDescent="0.3">
      <c r="A75" s="248">
        <v>4</v>
      </c>
      <c r="B75" s="248"/>
      <c r="C75" s="91" t="s">
        <v>432</v>
      </c>
      <c r="D75" s="249"/>
      <c r="E75" s="249"/>
      <c r="F75" s="249"/>
      <c r="G75" s="249"/>
      <c r="H75" s="249"/>
      <c r="I75" s="250"/>
      <c r="J75" s="251" t="s">
        <v>311</v>
      </c>
      <c r="K75" s="251"/>
      <c r="L75" s="251"/>
      <c r="M75" s="251"/>
      <c r="N75" s="251"/>
      <c r="O75" s="94" t="s">
        <v>228</v>
      </c>
      <c r="P75" s="252"/>
      <c r="Q75" s="252"/>
      <c r="R75" s="252"/>
      <c r="S75" s="252"/>
      <c r="T75" s="252"/>
      <c r="U75" s="252"/>
      <c r="V75" s="252"/>
      <c r="W75" s="252"/>
      <c r="X75" s="253"/>
      <c r="Y75" s="242">
        <v>75000</v>
      </c>
      <c r="Z75" s="242"/>
      <c r="AA75" s="242"/>
      <c r="AB75" s="242"/>
      <c r="AC75" s="242"/>
      <c r="AD75" s="242">
        <v>0</v>
      </c>
      <c r="AE75" s="242"/>
      <c r="AF75" s="242"/>
      <c r="AG75" s="242"/>
      <c r="AH75" s="242"/>
      <c r="AI75" s="242">
        <v>75000</v>
      </c>
      <c r="AJ75" s="242"/>
      <c r="AK75" s="242"/>
      <c r="AL75" s="242"/>
      <c r="AM75" s="242"/>
      <c r="AN75" s="242">
        <v>0</v>
      </c>
      <c r="AO75" s="242"/>
      <c r="AP75" s="242"/>
      <c r="AQ75" s="242"/>
      <c r="AR75" s="242"/>
      <c r="AS75" s="242">
        <v>0</v>
      </c>
      <c r="AT75" s="242"/>
      <c r="AU75" s="242"/>
      <c r="AV75" s="242"/>
      <c r="AW75" s="242"/>
      <c r="AX75" s="242">
        <v>0</v>
      </c>
      <c r="AY75" s="242"/>
      <c r="AZ75" s="242"/>
      <c r="BA75" s="242"/>
      <c r="BB75" s="242"/>
      <c r="BC75" s="242">
        <f t="shared" si="0"/>
        <v>-75000</v>
      </c>
      <c r="BD75" s="242"/>
      <c r="BE75" s="242"/>
      <c r="BF75" s="242"/>
      <c r="BG75" s="242"/>
      <c r="BH75" s="242">
        <f t="shared" si="1"/>
        <v>0</v>
      </c>
      <c r="BI75" s="242"/>
      <c r="BJ75" s="242"/>
      <c r="BK75" s="242"/>
      <c r="BL75" s="242"/>
      <c r="BM75" s="242">
        <v>-75000</v>
      </c>
      <c r="BN75" s="242"/>
      <c r="BO75" s="242"/>
      <c r="BP75" s="242"/>
      <c r="BQ75" s="242"/>
      <c r="BR75" s="9"/>
      <c r="BS75" s="9"/>
      <c r="BT75" s="9"/>
      <c r="BU75" s="9"/>
      <c r="BV75" s="9"/>
      <c r="BW75" s="9"/>
      <c r="BX75" s="9"/>
      <c r="BY75" s="9"/>
      <c r="BZ75" s="7"/>
    </row>
    <row r="76" spans="1:79" ht="76" customHeight="1" x14ac:dyDescent="0.3">
      <c r="A76" s="248">
        <v>3</v>
      </c>
      <c r="B76" s="248"/>
      <c r="C76" s="91" t="s">
        <v>266</v>
      </c>
      <c r="D76" s="249"/>
      <c r="E76" s="249"/>
      <c r="F76" s="249"/>
      <c r="G76" s="249"/>
      <c r="H76" s="249"/>
      <c r="I76" s="250"/>
      <c r="J76" s="251" t="s">
        <v>311</v>
      </c>
      <c r="K76" s="251"/>
      <c r="L76" s="251"/>
      <c r="M76" s="251"/>
      <c r="N76" s="251"/>
      <c r="O76" s="94" t="s">
        <v>120</v>
      </c>
      <c r="P76" s="252"/>
      <c r="Q76" s="252"/>
      <c r="R76" s="252"/>
      <c r="S76" s="252"/>
      <c r="T76" s="252"/>
      <c r="U76" s="252"/>
      <c r="V76" s="252"/>
      <c r="W76" s="252"/>
      <c r="X76" s="253"/>
      <c r="Y76" s="242">
        <v>600000</v>
      </c>
      <c r="Z76" s="242"/>
      <c r="AA76" s="242"/>
      <c r="AB76" s="242"/>
      <c r="AC76" s="242"/>
      <c r="AD76" s="242">
        <v>0</v>
      </c>
      <c r="AE76" s="242"/>
      <c r="AF76" s="242"/>
      <c r="AG76" s="242"/>
      <c r="AH76" s="242"/>
      <c r="AI76" s="242">
        <v>600000</v>
      </c>
      <c r="AJ76" s="242"/>
      <c r="AK76" s="242"/>
      <c r="AL76" s="242"/>
      <c r="AM76" s="242"/>
      <c r="AN76" s="242">
        <v>130000</v>
      </c>
      <c r="AO76" s="242"/>
      <c r="AP76" s="242"/>
      <c r="AQ76" s="242"/>
      <c r="AR76" s="242"/>
      <c r="AS76" s="242">
        <v>0</v>
      </c>
      <c r="AT76" s="242"/>
      <c r="AU76" s="242"/>
      <c r="AV76" s="242"/>
      <c r="AW76" s="242"/>
      <c r="AX76" s="242">
        <f>AN76</f>
        <v>130000</v>
      </c>
      <c r="AY76" s="242"/>
      <c r="AZ76" s="242"/>
      <c r="BA76" s="242"/>
      <c r="BB76" s="242"/>
      <c r="BC76" s="242">
        <f t="shared" si="0"/>
        <v>-470000</v>
      </c>
      <c r="BD76" s="242"/>
      <c r="BE76" s="242"/>
      <c r="BF76" s="242"/>
      <c r="BG76" s="242"/>
      <c r="BH76" s="242">
        <f t="shared" si="1"/>
        <v>0</v>
      </c>
      <c r="BI76" s="242"/>
      <c r="BJ76" s="242"/>
      <c r="BK76" s="242"/>
      <c r="BL76" s="242"/>
      <c r="BM76" s="242">
        <f>BC76</f>
        <v>-470000</v>
      </c>
      <c r="BN76" s="242"/>
      <c r="BO76" s="242"/>
      <c r="BP76" s="242"/>
      <c r="BQ76" s="242"/>
      <c r="BR76" s="9"/>
      <c r="BS76" s="9"/>
      <c r="BT76" s="9"/>
      <c r="BU76" s="9"/>
      <c r="BV76" s="9"/>
      <c r="BW76" s="9"/>
      <c r="BX76" s="9"/>
      <c r="BY76" s="9"/>
      <c r="BZ76" s="7"/>
    </row>
    <row r="77" spans="1:79" ht="72.5" hidden="1" customHeight="1" x14ac:dyDescent="0.3">
      <c r="A77" s="248">
        <v>6</v>
      </c>
      <c r="B77" s="248"/>
      <c r="C77" s="91" t="s">
        <v>433</v>
      </c>
      <c r="D77" s="249"/>
      <c r="E77" s="249"/>
      <c r="F77" s="249"/>
      <c r="G77" s="249"/>
      <c r="H77" s="249"/>
      <c r="I77" s="250"/>
      <c r="J77" s="251" t="s">
        <v>311</v>
      </c>
      <c r="K77" s="251"/>
      <c r="L77" s="251"/>
      <c r="M77" s="251"/>
      <c r="N77" s="251"/>
      <c r="O77" s="94" t="s">
        <v>94</v>
      </c>
      <c r="P77" s="252"/>
      <c r="Q77" s="252"/>
      <c r="R77" s="252"/>
      <c r="S77" s="252"/>
      <c r="T77" s="252"/>
      <c r="U77" s="252"/>
      <c r="V77" s="252"/>
      <c r="W77" s="252"/>
      <c r="X77" s="253"/>
      <c r="Y77" s="242">
        <v>300000</v>
      </c>
      <c r="Z77" s="242"/>
      <c r="AA77" s="242"/>
      <c r="AB77" s="242"/>
      <c r="AC77" s="242"/>
      <c r="AD77" s="242">
        <v>0</v>
      </c>
      <c r="AE77" s="242"/>
      <c r="AF77" s="242"/>
      <c r="AG77" s="242"/>
      <c r="AH77" s="242"/>
      <c r="AI77" s="242">
        <v>300000</v>
      </c>
      <c r="AJ77" s="242"/>
      <c r="AK77" s="242"/>
      <c r="AL77" s="242"/>
      <c r="AM77" s="242"/>
      <c r="AN77" s="242">
        <v>0</v>
      </c>
      <c r="AO77" s="242"/>
      <c r="AP77" s="242"/>
      <c r="AQ77" s="242"/>
      <c r="AR77" s="242"/>
      <c r="AS77" s="242">
        <v>0</v>
      </c>
      <c r="AT77" s="242"/>
      <c r="AU77" s="242"/>
      <c r="AV77" s="242"/>
      <c r="AW77" s="242"/>
      <c r="AX77" s="242">
        <v>0</v>
      </c>
      <c r="AY77" s="242"/>
      <c r="AZ77" s="242"/>
      <c r="BA77" s="242"/>
      <c r="BB77" s="242"/>
      <c r="BC77" s="242">
        <f t="shared" si="0"/>
        <v>-300000</v>
      </c>
      <c r="BD77" s="242"/>
      <c r="BE77" s="242"/>
      <c r="BF77" s="242"/>
      <c r="BG77" s="242"/>
      <c r="BH77" s="242">
        <f t="shared" si="1"/>
        <v>0</v>
      </c>
      <c r="BI77" s="242"/>
      <c r="BJ77" s="242"/>
      <c r="BK77" s="242"/>
      <c r="BL77" s="242"/>
      <c r="BM77" s="242">
        <v>-300000</v>
      </c>
      <c r="BN77" s="242"/>
      <c r="BO77" s="242"/>
      <c r="BP77" s="242"/>
      <c r="BQ77" s="242"/>
      <c r="BR77" s="9"/>
      <c r="BS77" s="9"/>
      <c r="BT77" s="9"/>
      <c r="BU77" s="9"/>
      <c r="BV77" s="9"/>
      <c r="BW77" s="9"/>
      <c r="BX77" s="9"/>
      <c r="BY77" s="9"/>
      <c r="BZ77" s="7"/>
    </row>
    <row r="78" spans="1:79" ht="52.5" customHeight="1" x14ac:dyDescent="0.3">
      <c r="A78" s="89">
        <v>4</v>
      </c>
      <c r="B78" s="90"/>
      <c r="C78" s="91" t="s">
        <v>434</v>
      </c>
      <c r="D78" s="92"/>
      <c r="E78" s="92"/>
      <c r="F78" s="92"/>
      <c r="G78" s="92"/>
      <c r="H78" s="92"/>
      <c r="I78" s="93"/>
      <c r="J78" s="94" t="s">
        <v>311</v>
      </c>
      <c r="K78" s="95"/>
      <c r="L78" s="95"/>
      <c r="M78" s="95"/>
      <c r="N78" s="96"/>
      <c r="O78" s="423" t="s">
        <v>435</v>
      </c>
      <c r="P78" s="424"/>
      <c r="Q78" s="424"/>
      <c r="R78" s="424"/>
      <c r="S78" s="424"/>
      <c r="T78" s="424"/>
      <c r="U78" s="424"/>
      <c r="V78" s="424"/>
      <c r="W78" s="424"/>
      <c r="X78" s="425"/>
      <c r="Y78" s="97">
        <v>200000</v>
      </c>
      <c r="Z78" s="98"/>
      <c r="AA78" s="98"/>
      <c r="AB78" s="98"/>
      <c r="AC78" s="99"/>
      <c r="AD78" s="97">
        <v>0</v>
      </c>
      <c r="AE78" s="98"/>
      <c r="AF78" s="98"/>
      <c r="AG78" s="98"/>
      <c r="AH78" s="99"/>
      <c r="AI78" s="97">
        <f>Y78</f>
        <v>200000</v>
      </c>
      <c r="AJ78" s="98"/>
      <c r="AK78" s="98"/>
      <c r="AL78" s="98"/>
      <c r="AM78" s="99"/>
      <c r="AN78" s="97">
        <v>135975</v>
      </c>
      <c r="AO78" s="98"/>
      <c r="AP78" s="98"/>
      <c r="AQ78" s="98"/>
      <c r="AR78" s="99"/>
      <c r="AS78" s="97">
        <v>0</v>
      </c>
      <c r="AT78" s="98"/>
      <c r="AU78" s="98"/>
      <c r="AV78" s="98"/>
      <c r="AW78" s="99"/>
      <c r="AX78" s="97">
        <f>AN78</f>
        <v>135975</v>
      </c>
      <c r="AY78" s="98"/>
      <c r="AZ78" s="98"/>
      <c r="BA78" s="98"/>
      <c r="BB78" s="99"/>
      <c r="BC78" s="97">
        <f t="shared" si="0"/>
        <v>-64025</v>
      </c>
      <c r="BD78" s="98"/>
      <c r="BE78" s="98"/>
      <c r="BF78" s="98"/>
      <c r="BG78" s="99"/>
      <c r="BH78" s="97">
        <f t="shared" si="1"/>
        <v>0</v>
      </c>
      <c r="BI78" s="98"/>
      <c r="BJ78" s="98"/>
      <c r="BK78" s="98"/>
      <c r="BL78" s="99"/>
      <c r="BM78" s="97">
        <f>BC78</f>
        <v>-64025</v>
      </c>
      <c r="BN78" s="98"/>
      <c r="BO78" s="98"/>
      <c r="BP78" s="98"/>
      <c r="BQ78" s="99"/>
      <c r="BR78" s="9"/>
      <c r="BS78" s="9"/>
      <c r="BT78" s="9"/>
      <c r="BU78" s="9"/>
      <c r="BV78" s="9"/>
      <c r="BW78" s="9"/>
      <c r="BX78" s="9"/>
      <c r="BY78" s="9"/>
      <c r="BZ78" s="7"/>
    </row>
    <row r="79" spans="1:79" s="37" customFormat="1" ht="15" x14ac:dyDescent="0.3">
      <c r="A79" s="299">
        <v>0</v>
      </c>
      <c r="B79" s="299"/>
      <c r="C79" s="192" t="s">
        <v>89</v>
      </c>
      <c r="D79" s="272"/>
      <c r="E79" s="272"/>
      <c r="F79" s="272"/>
      <c r="G79" s="272"/>
      <c r="H79" s="272"/>
      <c r="I79" s="273"/>
      <c r="J79" s="416" t="s">
        <v>84</v>
      </c>
      <c r="K79" s="416"/>
      <c r="L79" s="416"/>
      <c r="M79" s="416"/>
      <c r="N79" s="416"/>
      <c r="O79" s="380" t="s">
        <v>84</v>
      </c>
      <c r="P79" s="393"/>
      <c r="Q79" s="393"/>
      <c r="R79" s="393"/>
      <c r="S79" s="393"/>
      <c r="T79" s="393"/>
      <c r="U79" s="393"/>
      <c r="V79" s="393"/>
      <c r="W79" s="393"/>
      <c r="X79" s="394"/>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39"/>
      <c r="BS79" s="39"/>
      <c r="BT79" s="39"/>
      <c r="BU79" s="39"/>
      <c r="BV79" s="39"/>
      <c r="BW79" s="39"/>
      <c r="BX79" s="39"/>
      <c r="BY79" s="39"/>
      <c r="BZ79" s="40"/>
    </row>
    <row r="80" spans="1:79" ht="91" customHeight="1" x14ac:dyDescent="0.3">
      <c r="A80" s="248">
        <v>5</v>
      </c>
      <c r="B80" s="248"/>
      <c r="C80" s="91" t="s">
        <v>436</v>
      </c>
      <c r="D80" s="249"/>
      <c r="E80" s="249"/>
      <c r="F80" s="249"/>
      <c r="G80" s="249"/>
      <c r="H80" s="249"/>
      <c r="I80" s="250"/>
      <c r="J80" s="251" t="s">
        <v>86</v>
      </c>
      <c r="K80" s="251"/>
      <c r="L80" s="251"/>
      <c r="M80" s="251"/>
      <c r="N80" s="251"/>
      <c r="O80" s="94" t="s">
        <v>120</v>
      </c>
      <c r="P80" s="252"/>
      <c r="Q80" s="252"/>
      <c r="R80" s="252"/>
      <c r="S80" s="252"/>
      <c r="T80" s="252"/>
      <c r="U80" s="252"/>
      <c r="V80" s="252"/>
      <c r="W80" s="252"/>
      <c r="X80" s="253"/>
      <c r="Y80" s="242">
        <v>50</v>
      </c>
      <c r="Z80" s="242"/>
      <c r="AA80" s="242"/>
      <c r="AB80" s="242"/>
      <c r="AC80" s="242"/>
      <c r="AD80" s="242">
        <v>0</v>
      </c>
      <c r="AE80" s="242"/>
      <c r="AF80" s="242"/>
      <c r="AG80" s="242"/>
      <c r="AH80" s="242"/>
      <c r="AI80" s="242">
        <v>50</v>
      </c>
      <c r="AJ80" s="242"/>
      <c r="AK80" s="242"/>
      <c r="AL80" s="242"/>
      <c r="AM80" s="242"/>
      <c r="AN80" s="242">
        <v>50</v>
      </c>
      <c r="AO80" s="242"/>
      <c r="AP80" s="242"/>
      <c r="AQ80" s="242"/>
      <c r="AR80" s="242"/>
      <c r="AS80" s="242">
        <v>0</v>
      </c>
      <c r="AT80" s="242"/>
      <c r="AU80" s="242"/>
      <c r="AV80" s="242"/>
      <c r="AW80" s="242"/>
      <c r="AX80" s="242">
        <f>AN80</f>
        <v>50</v>
      </c>
      <c r="AY80" s="242"/>
      <c r="AZ80" s="242"/>
      <c r="BA80" s="242"/>
      <c r="BB80" s="242"/>
      <c r="BC80" s="242">
        <f>AN80-Y80</f>
        <v>0</v>
      </c>
      <c r="BD80" s="242"/>
      <c r="BE80" s="242"/>
      <c r="BF80" s="242"/>
      <c r="BG80" s="242"/>
      <c r="BH80" s="242">
        <f>AS80-AD80</f>
        <v>0</v>
      </c>
      <c r="BI80" s="242"/>
      <c r="BJ80" s="242"/>
      <c r="BK80" s="242"/>
      <c r="BL80" s="242"/>
      <c r="BM80" s="242">
        <f>BC80</f>
        <v>0</v>
      </c>
      <c r="BN80" s="242"/>
      <c r="BO80" s="242"/>
      <c r="BP80" s="242"/>
      <c r="BQ80" s="242"/>
      <c r="BR80" s="9"/>
      <c r="BS80" s="9"/>
      <c r="BT80" s="9"/>
      <c r="BU80" s="9"/>
      <c r="BV80" s="9"/>
      <c r="BW80" s="9"/>
      <c r="BX80" s="9"/>
      <c r="BY80" s="9"/>
      <c r="BZ80" s="7"/>
    </row>
    <row r="81" spans="1:79" ht="39" hidden="1" customHeight="1" x14ac:dyDescent="0.3">
      <c r="A81" s="248">
        <v>9</v>
      </c>
      <c r="B81" s="248"/>
      <c r="C81" s="91" t="s">
        <v>437</v>
      </c>
      <c r="D81" s="249"/>
      <c r="E81" s="249"/>
      <c r="F81" s="249"/>
      <c r="G81" s="249"/>
      <c r="H81" s="249"/>
      <c r="I81" s="250"/>
      <c r="J81" s="251" t="s">
        <v>86</v>
      </c>
      <c r="K81" s="251"/>
      <c r="L81" s="251"/>
      <c r="M81" s="251"/>
      <c r="N81" s="251"/>
      <c r="O81" s="94" t="s">
        <v>120</v>
      </c>
      <c r="P81" s="252"/>
      <c r="Q81" s="252"/>
      <c r="R81" s="252"/>
      <c r="S81" s="252"/>
      <c r="T81" s="252"/>
      <c r="U81" s="252"/>
      <c r="V81" s="252"/>
      <c r="W81" s="252"/>
      <c r="X81" s="253"/>
      <c r="Y81" s="242">
        <v>1</v>
      </c>
      <c r="Z81" s="242"/>
      <c r="AA81" s="242"/>
      <c r="AB81" s="242"/>
      <c r="AC81" s="242"/>
      <c r="AD81" s="242">
        <v>0</v>
      </c>
      <c r="AE81" s="242"/>
      <c r="AF81" s="242"/>
      <c r="AG81" s="242"/>
      <c r="AH81" s="242"/>
      <c r="AI81" s="242">
        <v>1</v>
      </c>
      <c r="AJ81" s="242"/>
      <c r="AK81" s="242"/>
      <c r="AL81" s="242"/>
      <c r="AM81" s="242"/>
      <c r="AN81" s="242">
        <v>0</v>
      </c>
      <c r="AO81" s="242"/>
      <c r="AP81" s="242"/>
      <c r="AQ81" s="242"/>
      <c r="AR81" s="242"/>
      <c r="AS81" s="242">
        <v>0</v>
      </c>
      <c r="AT81" s="242"/>
      <c r="AU81" s="242"/>
      <c r="AV81" s="242"/>
      <c r="AW81" s="242"/>
      <c r="AX81" s="242">
        <v>0</v>
      </c>
      <c r="AY81" s="242"/>
      <c r="AZ81" s="242"/>
      <c r="BA81" s="242"/>
      <c r="BB81" s="242"/>
      <c r="BC81" s="242">
        <f>AN81-Y81</f>
        <v>-1</v>
      </c>
      <c r="BD81" s="242"/>
      <c r="BE81" s="242"/>
      <c r="BF81" s="242"/>
      <c r="BG81" s="242"/>
      <c r="BH81" s="242">
        <f>AS81-AD81</f>
        <v>0</v>
      </c>
      <c r="BI81" s="242"/>
      <c r="BJ81" s="242"/>
      <c r="BK81" s="242"/>
      <c r="BL81" s="242"/>
      <c r="BM81" s="242">
        <v>-1</v>
      </c>
      <c r="BN81" s="242"/>
      <c r="BO81" s="242"/>
      <c r="BP81" s="242"/>
      <c r="BQ81" s="242"/>
      <c r="BR81" s="9"/>
      <c r="BS81" s="9"/>
      <c r="BT81" s="9"/>
      <c r="BU81" s="9"/>
      <c r="BV81" s="9"/>
      <c r="BW81" s="9"/>
      <c r="BX81" s="9"/>
      <c r="BY81" s="9"/>
      <c r="BZ81" s="7"/>
    </row>
    <row r="82" spans="1:79" ht="39" hidden="1" customHeight="1" x14ac:dyDescent="0.3">
      <c r="A82" s="248">
        <v>0</v>
      </c>
      <c r="B82" s="248"/>
      <c r="C82" s="91" t="s">
        <v>267</v>
      </c>
      <c r="D82" s="249"/>
      <c r="E82" s="249"/>
      <c r="F82" s="249"/>
      <c r="G82" s="249"/>
      <c r="H82" s="249"/>
      <c r="I82" s="250"/>
      <c r="J82" s="251" t="s">
        <v>90</v>
      </c>
      <c r="K82" s="251"/>
      <c r="L82" s="251"/>
      <c r="M82" s="251"/>
      <c r="N82" s="251"/>
      <c r="O82" s="94" t="s">
        <v>268</v>
      </c>
      <c r="P82" s="252"/>
      <c r="Q82" s="252"/>
      <c r="R82" s="252"/>
      <c r="S82" s="252"/>
      <c r="T82" s="252"/>
      <c r="U82" s="252"/>
      <c r="V82" s="252"/>
      <c r="W82" s="252"/>
      <c r="X82" s="253"/>
      <c r="Y82" s="242">
        <v>0</v>
      </c>
      <c r="Z82" s="242"/>
      <c r="AA82" s="242"/>
      <c r="AB82" s="242"/>
      <c r="AC82" s="242"/>
      <c r="AD82" s="242">
        <v>0</v>
      </c>
      <c r="AE82" s="242"/>
      <c r="AF82" s="242"/>
      <c r="AG82" s="242"/>
      <c r="AH82" s="242"/>
      <c r="AI82" s="242">
        <v>0</v>
      </c>
      <c r="AJ82" s="242"/>
      <c r="AK82" s="242"/>
      <c r="AL82" s="242"/>
      <c r="AM82" s="242"/>
      <c r="AN82" s="242">
        <v>0</v>
      </c>
      <c r="AO82" s="242"/>
      <c r="AP82" s="242"/>
      <c r="AQ82" s="242"/>
      <c r="AR82" s="242"/>
      <c r="AS82" s="242">
        <v>0</v>
      </c>
      <c r="AT82" s="242"/>
      <c r="AU82" s="242"/>
      <c r="AV82" s="242"/>
      <c r="AW82" s="242"/>
      <c r="AX82" s="242">
        <v>0</v>
      </c>
      <c r="AY82" s="242"/>
      <c r="AZ82" s="242"/>
      <c r="BA82" s="242"/>
      <c r="BB82" s="242"/>
      <c r="BC82" s="242">
        <f>AN82-Y82</f>
        <v>0</v>
      </c>
      <c r="BD82" s="242"/>
      <c r="BE82" s="242"/>
      <c r="BF82" s="242"/>
      <c r="BG82" s="242"/>
      <c r="BH82" s="242">
        <f>AS82-AD82</f>
        <v>0</v>
      </c>
      <c r="BI82" s="242"/>
      <c r="BJ82" s="242"/>
      <c r="BK82" s="242"/>
      <c r="BL82" s="242"/>
      <c r="BM82" s="242">
        <v>0</v>
      </c>
      <c r="BN82" s="242"/>
      <c r="BO82" s="242"/>
      <c r="BP82" s="242"/>
      <c r="BQ82" s="242"/>
      <c r="BR82" s="9"/>
      <c r="BS82" s="9"/>
      <c r="BT82" s="9"/>
      <c r="BU82" s="9"/>
      <c r="BV82" s="9"/>
      <c r="BW82" s="9"/>
      <c r="BX82" s="9"/>
      <c r="BY82" s="9"/>
      <c r="BZ82" s="7"/>
    </row>
    <row r="83" spans="1:79" s="37" customFormat="1" ht="15" x14ac:dyDescent="0.3">
      <c r="A83" s="299">
        <v>0</v>
      </c>
      <c r="B83" s="299"/>
      <c r="C83" s="192" t="s">
        <v>92</v>
      </c>
      <c r="D83" s="272"/>
      <c r="E83" s="272"/>
      <c r="F83" s="272"/>
      <c r="G83" s="272"/>
      <c r="H83" s="272"/>
      <c r="I83" s="273"/>
      <c r="J83" s="416" t="s">
        <v>84</v>
      </c>
      <c r="K83" s="416"/>
      <c r="L83" s="416"/>
      <c r="M83" s="416"/>
      <c r="N83" s="416"/>
      <c r="O83" s="380" t="s">
        <v>84</v>
      </c>
      <c r="P83" s="393"/>
      <c r="Q83" s="393"/>
      <c r="R83" s="393"/>
      <c r="S83" s="393"/>
      <c r="T83" s="393"/>
      <c r="U83" s="393"/>
      <c r="V83" s="393"/>
      <c r="W83" s="393"/>
      <c r="X83" s="394"/>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39"/>
      <c r="BS83" s="39"/>
      <c r="BT83" s="39"/>
      <c r="BU83" s="39"/>
      <c r="BV83" s="39"/>
      <c r="BW83" s="39"/>
      <c r="BX83" s="39"/>
      <c r="BY83" s="39"/>
      <c r="BZ83" s="40"/>
    </row>
    <row r="84" spans="1:79" ht="58.5" customHeight="1" x14ac:dyDescent="0.3">
      <c r="A84" s="248">
        <v>6</v>
      </c>
      <c r="B84" s="248"/>
      <c r="C84" s="91" t="s">
        <v>256</v>
      </c>
      <c r="D84" s="249"/>
      <c r="E84" s="249"/>
      <c r="F84" s="249"/>
      <c r="G84" s="249"/>
      <c r="H84" s="249"/>
      <c r="I84" s="250"/>
      <c r="J84" s="251" t="s">
        <v>311</v>
      </c>
      <c r="K84" s="251"/>
      <c r="L84" s="251"/>
      <c r="M84" s="251"/>
      <c r="N84" s="251"/>
      <c r="O84" s="94" t="s">
        <v>94</v>
      </c>
      <c r="P84" s="252"/>
      <c r="Q84" s="252"/>
      <c r="R84" s="252"/>
      <c r="S84" s="252"/>
      <c r="T84" s="252"/>
      <c r="U84" s="252"/>
      <c r="V84" s="252"/>
      <c r="W84" s="252"/>
      <c r="X84" s="253"/>
      <c r="Y84" s="242">
        <v>6219</v>
      </c>
      <c r="Z84" s="242"/>
      <c r="AA84" s="242"/>
      <c r="AB84" s="242"/>
      <c r="AC84" s="242"/>
      <c r="AD84" s="242">
        <v>0</v>
      </c>
      <c r="AE84" s="242"/>
      <c r="AF84" s="242"/>
      <c r="AG84" s="242"/>
      <c r="AH84" s="242"/>
      <c r="AI84" s="242">
        <f>Y84</f>
        <v>6219</v>
      </c>
      <c r="AJ84" s="242"/>
      <c r="AK84" s="242"/>
      <c r="AL84" s="242"/>
      <c r="AM84" s="242"/>
      <c r="AN84" s="242">
        <f>AN73/12/25</f>
        <v>6219</v>
      </c>
      <c r="AO84" s="242"/>
      <c r="AP84" s="242"/>
      <c r="AQ84" s="242"/>
      <c r="AR84" s="242"/>
      <c r="AS84" s="242">
        <v>0</v>
      </c>
      <c r="AT84" s="242"/>
      <c r="AU84" s="242"/>
      <c r="AV84" s="242"/>
      <c r="AW84" s="242"/>
      <c r="AX84" s="242">
        <f>AN84</f>
        <v>6219</v>
      </c>
      <c r="AY84" s="242"/>
      <c r="AZ84" s="242"/>
      <c r="BA84" s="242"/>
      <c r="BB84" s="242"/>
      <c r="BC84" s="242">
        <f>AN84-Y84</f>
        <v>0</v>
      </c>
      <c r="BD84" s="242"/>
      <c r="BE84" s="242"/>
      <c r="BF84" s="242"/>
      <c r="BG84" s="242"/>
      <c r="BH84" s="242">
        <f>AS84-AD84</f>
        <v>0</v>
      </c>
      <c r="BI84" s="242"/>
      <c r="BJ84" s="242"/>
      <c r="BK84" s="242"/>
      <c r="BL84" s="242"/>
      <c r="BM84" s="242">
        <f>BC84</f>
        <v>0</v>
      </c>
      <c r="BN84" s="242"/>
      <c r="BO84" s="242"/>
      <c r="BP84" s="242"/>
      <c r="BQ84" s="242"/>
      <c r="BR84" s="9"/>
      <c r="BS84" s="9"/>
      <c r="BT84" s="9"/>
      <c r="BU84" s="9"/>
      <c r="BV84" s="9"/>
      <c r="BW84" s="9"/>
      <c r="BX84" s="9"/>
      <c r="BY84" s="9"/>
      <c r="BZ84" s="7"/>
    </row>
    <row r="85" spans="1:79" ht="48" customHeight="1" x14ac:dyDescent="0.3">
      <c r="A85" s="248">
        <v>7</v>
      </c>
      <c r="B85" s="248"/>
      <c r="C85" s="91" t="s">
        <v>257</v>
      </c>
      <c r="D85" s="249"/>
      <c r="E85" s="249"/>
      <c r="F85" s="249"/>
      <c r="G85" s="249"/>
      <c r="H85" s="249"/>
      <c r="I85" s="250"/>
      <c r="J85" s="251" t="s">
        <v>311</v>
      </c>
      <c r="K85" s="251"/>
      <c r="L85" s="251"/>
      <c r="M85" s="251"/>
      <c r="N85" s="251"/>
      <c r="O85" s="94" t="s">
        <v>94</v>
      </c>
      <c r="P85" s="252"/>
      <c r="Q85" s="252"/>
      <c r="R85" s="252"/>
      <c r="S85" s="252"/>
      <c r="T85" s="252"/>
      <c r="U85" s="252"/>
      <c r="V85" s="252"/>
      <c r="W85" s="252"/>
      <c r="X85" s="253"/>
      <c r="Y85" s="242">
        <v>3752</v>
      </c>
      <c r="Z85" s="242"/>
      <c r="AA85" s="242"/>
      <c r="AB85" s="242"/>
      <c r="AC85" s="242"/>
      <c r="AD85" s="242">
        <v>0</v>
      </c>
      <c r="AE85" s="242"/>
      <c r="AF85" s="242"/>
      <c r="AG85" s="242"/>
      <c r="AH85" s="242"/>
      <c r="AI85" s="242">
        <f>Y85</f>
        <v>3752</v>
      </c>
      <c r="AJ85" s="242"/>
      <c r="AK85" s="242"/>
      <c r="AL85" s="242"/>
      <c r="AM85" s="242"/>
      <c r="AN85" s="242">
        <f>AN74/12/25</f>
        <v>3752</v>
      </c>
      <c r="AO85" s="242"/>
      <c r="AP85" s="242"/>
      <c r="AQ85" s="242"/>
      <c r="AR85" s="242"/>
      <c r="AS85" s="242">
        <v>0</v>
      </c>
      <c r="AT85" s="242"/>
      <c r="AU85" s="242"/>
      <c r="AV85" s="242"/>
      <c r="AW85" s="242"/>
      <c r="AX85" s="242">
        <f>AN85</f>
        <v>3752</v>
      </c>
      <c r="AY85" s="242"/>
      <c r="AZ85" s="242"/>
      <c r="BA85" s="242"/>
      <c r="BB85" s="242"/>
      <c r="BC85" s="242">
        <f>AN85-Y85</f>
        <v>0</v>
      </c>
      <c r="BD85" s="242"/>
      <c r="BE85" s="242"/>
      <c r="BF85" s="242"/>
      <c r="BG85" s="242"/>
      <c r="BH85" s="242">
        <f>AS85-AD85</f>
        <v>0</v>
      </c>
      <c r="BI85" s="242"/>
      <c r="BJ85" s="242"/>
      <c r="BK85" s="242"/>
      <c r="BL85" s="242"/>
      <c r="BM85" s="242">
        <f>BC85</f>
        <v>0</v>
      </c>
      <c r="BN85" s="242"/>
      <c r="BO85" s="242"/>
      <c r="BP85" s="242"/>
      <c r="BQ85" s="242"/>
      <c r="BR85" s="9"/>
      <c r="BS85" s="9"/>
      <c r="BT85" s="9"/>
      <c r="BU85" s="9"/>
      <c r="BV85" s="9"/>
      <c r="BW85" s="9"/>
      <c r="BX85" s="9"/>
      <c r="BY85" s="9"/>
      <c r="BZ85" s="7"/>
    </row>
    <row r="86" spans="1:79" ht="52" hidden="1" customHeight="1" x14ac:dyDescent="0.3">
      <c r="A86" s="248">
        <v>12</v>
      </c>
      <c r="B86" s="248"/>
      <c r="C86" s="91" t="s">
        <v>438</v>
      </c>
      <c r="D86" s="249"/>
      <c r="E86" s="249"/>
      <c r="F86" s="249"/>
      <c r="G86" s="249"/>
      <c r="H86" s="249"/>
      <c r="I86" s="250"/>
      <c r="J86" s="251" t="s">
        <v>311</v>
      </c>
      <c r="K86" s="251"/>
      <c r="L86" s="251"/>
      <c r="M86" s="251"/>
      <c r="N86" s="251"/>
      <c r="O86" s="94" t="s">
        <v>94</v>
      </c>
      <c r="P86" s="252"/>
      <c r="Q86" s="252"/>
      <c r="R86" s="252"/>
      <c r="S86" s="252"/>
      <c r="T86" s="252"/>
      <c r="U86" s="252"/>
      <c r="V86" s="252"/>
      <c r="W86" s="252"/>
      <c r="X86" s="253"/>
      <c r="Y86" s="242">
        <v>1853</v>
      </c>
      <c r="Z86" s="242"/>
      <c r="AA86" s="242"/>
      <c r="AB86" s="242"/>
      <c r="AC86" s="242"/>
      <c r="AD86" s="242">
        <v>0</v>
      </c>
      <c r="AE86" s="242"/>
      <c r="AF86" s="242"/>
      <c r="AG86" s="242"/>
      <c r="AH86" s="242"/>
      <c r="AI86" s="242">
        <f>Y86</f>
        <v>1853</v>
      </c>
      <c r="AJ86" s="242"/>
      <c r="AK86" s="242"/>
      <c r="AL86" s="242"/>
      <c r="AM86" s="242"/>
      <c r="AN86" s="242">
        <v>0</v>
      </c>
      <c r="AO86" s="242"/>
      <c r="AP86" s="242"/>
      <c r="AQ86" s="242"/>
      <c r="AR86" s="242"/>
      <c r="AS86" s="242">
        <v>0</v>
      </c>
      <c r="AT86" s="242"/>
      <c r="AU86" s="242"/>
      <c r="AV86" s="242"/>
      <c r="AW86" s="242"/>
      <c r="AX86" s="242">
        <v>0</v>
      </c>
      <c r="AY86" s="242"/>
      <c r="AZ86" s="242"/>
      <c r="BA86" s="242"/>
      <c r="BB86" s="242"/>
      <c r="BC86" s="242">
        <f>AN86-Y86</f>
        <v>-1853</v>
      </c>
      <c r="BD86" s="242"/>
      <c r="BE86" s="242"/>
      <c r="BF86" s="242"/>
      <c r="BG86" s="242"/>
      <c r="BH86" s="242">
        <f>AS86-AD86</f>
        <v>0</v>
      </c>
      <c r="BI86" s="242"/>
      <c r="BJ86" s="242"/>
      <c r="BK86" s="242"/>
      <c r="BL86" s="242"/>
      <c r="BM86" s="242">
        <f>BC86</f>
        <v>-1853</v>
      </c>
      <c r="BN86" s="242"/>
      <c r="BO86" s="242"/>
      <c r="BP86" s="242"/>
      <c r="BQ86" s="242"/>
      <c r="BR86" s="9"/>
      <c r="BS86" s="9"/>
      <c r="BT86" s="9"/>
      <c r="BU86" s="9"/>
      <c r="BV86" s="9"/>
      <c r="BW86" s="9"/>
      <c r="BX86" s="9"/>
      <c r="BY86" s="9"/>
      <c r="BZ86" s="7"/>
    </row>
    <row r="87" spans="1:79" s="37" customFormat="1" ht="15" x14ac:dyDescent="0.3">
      <c r="A87" s="299">
        <v>0</v>
      </c>
      <c r="B87" s="299"/>
      <c r="C87" s="192" t="s">
        <v>95</v>
      </c>
      <c r="D87" s="272"/>
      <c r="E87" s="272"/>
      <c r="F87" s="272"/>
      <c r="G87" s="272"/>
      <c r="H87" s="272"/>
      <c r="I87" s="273"/>
      <c r="J87" s="416" t="s">
        <v>84</v>
      </c>
      <c r="K87" s="416"/>
      <c r="L87" s="416"/>
      <c r="M87" s="416"/>
      <c r="N87" s="416"/>
      <c r="O87" s="380" t="s">
        <v>84</v>
      </c>
      <c r="P87" s="393"/>
      <c r="Q87" s="393"/>
      <c r="R87" s="393"/>
      <c r="S87" s="393"/>
      <c r="T87" s="393"/>
      <c r="U87" s="393"/>
      <c r="V87" s="393"/>
      <c r="W87" s="393"/>
      <c r="X87" s="394"/>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39"/>
      <c r="BS87" s="39"/>
      <c r="BT87" s="39"/>
      <c r="BU87" s="39"/>
      <c r="BV87" s="39"/>
      <c r="BW87" s="39"/>
      <c r="BX87" s="39"/>
      <c r="BY87" s="39"/>
      <c r="BZ87" s="40"/>
    </row>
    <row r="88" spans="1:79" ht="65" customHeight="1" x14ac:dyDescent="0.3">
      <c r="A88" s="248">
        <v>8</v>
      </c>
      <c r="B88" s="248"/>
      <c r="C88" s="91" t="s">
        <v>269</v>
      </c>
      <c r="D88" s="249"/>
      <c r="E88" s="249"/>
      <c r="F88" s="249"/>
      <c r="G88" s="249"/>
      <c r="H88" s="249"/>
      <c r="I88" s="250"/>
      <c r="J88" s="251" t="s">
        <v>96</v>
      </c>
      <c r="K88" s="251"/>
      <c r="L88" s="251"/>
      <c r="M88" s="251"/>
      <c r="N88" s="251"/>
      <c r="O88" s="94" t="s">
        <v>94</v>
      </c>
      <c r="P88" s="252"/>
      <c r="Q88" s="252"/>
      <c r="R88" s="252"/>
      <c r="S88" s="252"/>
      <c r="T88" s="252"/>
      <c r="U88" s="252"/>
      <c r="V88" s="252"/>
      <c r="W88" s="252"/>
      <c r="X88" s="253"/>
      <c r="Y88" s="242">
        <v>119</v>
      </c>
      <c r="Z88" s="242"/>
      <c r="AA88" s="242"/>
      <c r="AB88" s="242"/>
      <c r="AC88" s="242"/>
      <c r="AD88" s="242">
        <v>0</v>
      </c>
      <c r="AE88" s="242"/>
      <c r="AF88" s="242"/>
      <c r="AG88" s="242"/>
      <c r="AH88" s="242"/>
      <c r="AI88" s="242">
        <f>Y88</f>
        <v>119</v>
      </c>
      <c r="AJ88" s="242"/>
      <c r="AK88" s="242"/>
      <c r="AL88" s="242"/>
      <c r="AM88" s="242"/>
      <c r="AN88" s="242">
        <f>25/21%</f>
        <v>119.04761904761905</v>
      </c>
      <c r="AO88" s="242"/>
      <c r="AP88" s="242"/>
      <c r="AQ88" s="242"/>
      <c r="AR88" s="242"/>
      <c r="AS88" s="242">
        <v>0</v>
      </c>
      <c r="AT88" s="242"/>
      <c r="AU88" s="242"/>
      <c r="AV88" s="242"/>
      <c r="AW88" s="242"/>
      <c r="AX88" s="242">
        <f>AN88</f>
        <v>119.04761904761905</v>
      </c>
      <c r="AY88" s="242"/>
      <c r="AZ88" s="242"/>
      <c r="BA88" s="242"/>
      <c r="BB88" s="242"/>
      <c r="BC88" s="242">
        <f>AN88-Y88</f>
        <v>4.7619047619051003E-2</v>
      </c>
      <c r="BD88" s="242"/>
      <c r="BE88" s="242"/>
      <c r="BF88" s="242"/>
      <c r="BG88" s="242"/>
      <c r="BH88" s="242">
        <f>AS88-AD88</f>
        <v>0</v>
      </c>
      <c r="BI88" s="242"/>
      <c r="BJ88" s="242"/>
      <c r="BK88" s="242"/>
      <c r="BL88" s="242"/>
      <c r="BM88" s="242">
        <f>BC88</f>
        <v>4.7619047619051003E-2</v>
      </c>
      <c r="BN88" s="242"/>
      <c r="BO88" s="242"/>
      <c r="BP88" s="242"/>
      <c r="BQ88" s="242"/>
      <c r="BR88" s="9"/>
      <c r="BS88" s="9"/>
      <c r="BT88" s="9"/>
      <c r="BU88" s="9"/>
      <c r="BV88" s="9"/>
      <c r="BW88" s="9"/>
      <c r="BX88" s="9"/>
      <c r="BY88" s="9"/>
      <c r="BZ88" s="7"/>
    </row>
    <row r="89" spans="1:79" ht="52" customHeight="1" x14ac:dyDescent="0.3">
      <c r="A89" s="248">
        <v>9</v>
      </c>
      <c r="B89" s="248"/>
      <c r="C89" s="91" t="s">
        <v>270</v>
      </c>
      <c r="D89" s="249"/>
      <c r="E89" s="249"/>
      <c r="F89" s="249"/>
      <c r="G89" s="249"/>
      <c r="H89" s="249"/>
      <c r="I89" s="250"/>
      <c r="J89" s="251" t="s">
        <v>96</v>
      </c>
      <c r="K89" s="251"/>
      <c r="L89" s="251"/>
      <c r="M89" s="251"/>
      <c r="N89" s="251"/>
      <c r="O89" s="94" t="s">
        <v>94</v>
      </c>
      <c r="P89" s="252"/>
      <c r="Q89" s="252"/>
      <c r="R89" s="252"/>
      <c r="S89" s="252"/>
      <c r="T89" s="252"/>
      <c r="U89" s="252"/>
      <c r="V89" s="252"/>
      <c r="W89" s="252"/>
      <c r="X89" s="253"/>
      <c r="Y89" s="242">
        <v>119</v>
      </c>
      <c r="Z89" s="242"/>
      <c r="AA89" s="242"/>
      <c r="AB89" s="242"/>
      <c r="AC89" s="242"/>
      <c r="AD89" s="242">
        <v>0</v>
      </c>
      <c r="AE89" s="242"/>
      <c r="AF89" s="242"/>
      <c r="AG89" s="242"/>
      <c r="AH89" s="242"/>
      <c r="AI89" s="242">
        <f>Y89</f>
        <v>119</v>
      </c>
      <c r="AJ89" s="242"/>
      <c r="AK89" s="242"/>
      <c r="AL89" s="242"/>
      <c r="AM89" s="242"/>
      <c r="AN89" s="242">
        <f>25/20%</f>
        <v>125</v>
      </c>
      <c r="AO89" s="242"/>
      <c r="AP89" s="242"/>
      <c r="AQ89" s="242"/>
      <c r="AR89" s="242"/>
      <c r="AS89" s="242">
        <v>0</v>
      </c>
      <c r="AT89" s="242"/>
      <c r="AU89" s="242"/>
      <c r="AV89" s="242"/>
      <c r="AW89" s="242"/>
      <c r="AX89" s="242">
        <f>AN89</f>
        <v>125</v>
      </c>
      <c r="AY89" s="242"/>
      <c r="AZ89" s="242"/>
      <c r="BA89" s="242"/>
      <c r="BB89" s="242"/>
      <c r="BC89" s="242">
        <f>AN89-Y89</f>
        <v>6</v>
      </c>
      <c r="BD89" s="242"/>
      <c r="BE89" s="242"/>
      <c r="BF89" s="242"/>
      <c r="BG89" s="242"/>
      <c r="BH89" s="242">
        <f>AS89-AD89</f>
        <v>0</v>
      </c>
      <c r="BI89" s="242"/>
      <c r="BJ89" s="242"/>
      <c r="BK89" s="242"/>
      <c r="BL89" s="242"/>
      <c r="BM89" s="242">
        <v>0</v>
      </c>
      <c r="BN89" s="242"/>
      <c r="BO89" s="242"/>
      <c r="BP89" s="242"/>
      <c r="BQ89" s="242"/>
      <c r="BR89" s="9"/>
      <c r="BS89" s="9"/>
      <c r="BT89" s="9"/>
      <c r="BU89" s="9"/>
      <c r="BV89" s="9"/>
      <c r="BW89" s="9"/>
      <c r="BX89" s="9"/>
      <c r="BY89" s="9"/>
      <c r="BZ89" s="7"/>
    </row>
    <row r="90" spans="1:79" ht="15.5" x14ac:dyDescent="0.3">
      <c r="A90" s="28"/>
      <c r="B90" s="28"/>
      <c r="C90" s="29"/>
      <c r="D90" s="29"/>
      <c r="E90" s="29"/>
      <c r="F90" s="29"/>
      <c r="G90" s="29"/>
      <c r="H90" s="29"/>
      <c r="I90" s="29"/>
      <c r="J90" s="29"/>
      <c r="K90" s="29"/>
      <c r="L90" s="29"/>
      <c r="M90" s="29"/>
      <c r="N90" s="29"/>
      <c r="O90" s="29"/>
      <c r="P90" s="29"/>
      <c r="Q90" s="29"/>
      <c r="R90" s="29"/>
      <c r="S90" s="29"/>
      <c r="T90" s="29"/>
      <c r="U90" s="29"/>
      <c r="V90" s="29"/>
      <c r="W90" s="29"/>
      <c r="X90" s="29"/>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c r="AY90" s="31"/>
      <c r="AZ90" s="31"/>
      <c r="BA90" s="31"/>
      <c r="BB90" s="31"/>
      <c r="BC90" s="31"/>
      <c r="BD90" s="31"/>
      <c r="BE90" s="31"/>
      <c r="BF90" s="31"/>
      <c r="BG90" s="31"/>
      <c r="BH90" s="31"/>
      <c r="BI90" s="31"/>
      <c r="BJ90" s="31"/>
      <c r="BK90" s="31"/>
      <c r="BL90" s="31"/>
      <c r="BM90" s="31"/>
      <c r="BN90" s="31"/>
      <c r="BO90" s="31"/>
      <c r="BP90" s="31"/>
      <c r="BQ90" s="31"/>
      <c r="BR90" s="9"/>
      <c r="BS90" s="9"/>
      <c r="BT90" s="9"/>
      <c r="BU90" s="9"/>
      <c r="BV90" s="9"/>
      <c r="BW90" s="9"/>
      <c r="BX90" s="9"/>
      <c r="BY90" s="9"/>
      <c r="BZ90" s="7"/>
    </row>
    <row r="91" spans="1:79" ht="15.75" customHeight="1" x14ac:dyDescent="0.3">
      <c r="A91" s="118" t="s">
        <v>62</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row>
    <row r="92" spans="1:79" ht="9" customHeight="1" x14ac:dyDescent="0.3">
      <c r="A92" s="28"/>
      <c r="B92" s="28"/>
      <c r="C92" s="29"/>
      <c r="D92" s="29"/>
      <c r="E92" s="29"/>
      <c r="F92" s="29"/>
      <c r="G92" s="29"/>
      <c r="H92" s="29"/>
      <c r="I92" s="29"/>
      <c r="J92" s="29"/>
      <c r="K92" s="29"/>
      <c r="L92" s="29"/>
      <c r="M92" s="29"/>
      <c r="N92" s="29"/>
      <c r="O92" s="29"/>
      <c r="P92" s="29"/>
      <c r="Q92" s="29"/>
      <c r="R92" s="29"/>
      <c r="S92" s="29"/>
      <c r="T92" s="29"/>
      <c r="U92" s="29"/>
      <c r="V92" s="29"/>
      <c r="W92" s="29"/>
      <c r="X92" s="29"/>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c r="AY92" s="31"/>
      <c r="AZ92" s="31"/>
      <c r="BA92" s="31"/>
      <c r="BB92" s="31"/>
      <c r="BC92" s="31"/>
      <c r="BD92" s="31"/>
      <c r="BE92" s="31"/>
      <c r="BF92" s="31"/>
      <c r="BG92" s="31"/>
      <c r="BH92" s="31"/>
      <c r="BI92" s="31"/>
      <c r="BJ92" s="31"/>
      <c r="BK92" s="31"/>
      <c r="BL92" s="31"/>
      <c r="BM92" s="31"/>
      <c r="BN92" s="31"/>
      <c r="BO92" s="31"/>
      <c r="BP92" s="31"/>
      <c r="BQ92" s="31"/>
      <c r="BR92" s="9"/>
      <c r="BS92" s="9"/>
      <c r="BT92" s="9"/>
      <c r="BU92" s="9"/>
      <c r="BV92" s="9"/>
      <c r="BW92" s="9"/>
      <c r="BX92" s="9"/>
      <c r="BY92" s="9"/>
      <c r="BZ92" s="7"/>
    </row>
    <row r="93" spans="1:79" s="46" customFormat="1" ht="31" customHeight="1" x14ac:dyDescent="0.25">
      <c r="A93" s="318" t="s">
        <v>3</v>
      </c>
      <c r="B93" s="319"/>
      <c r="C93" s="318" t="s">
        <v>6</v>
      </c>
      <c r="D93" s="323"/>
      <c r="E93" s="323"/>
      <c r="F93" s="323"/>
      <c r="G93" s="323"/>
      <c r="H93" s="323"/>
      <c r="I93" s="319"/>
      <c r="J93" s="318" t="s">
        <v>5</v>
      </c>
      <c r="K93" s="323"/>
      <c r="L93" s="323"/>
      <c r="M93" s="323"/>
      <c r="N93" s="319"/>
      <c r="O93" s="89" t="s">
        <v>63</v>
      </c>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8"/>
      <c r="BI93" s="328"/>
      <c r="BJ93" s="328"/>
      <c r="BK93" s="328"/>
      <c r="BL93" s="328"/>
      <c r="BM93" s="328"/>
      <c r="BN93" s="328"/>
      <c r="BO93" s="328"/>
      <c r="BP93" s="328"/>
      <c r="BQ93" s="329"/>
      <c r="BR93" s="56"/>
      <c r="BS93" s="56"/>
      <c r="BT93" s="56"/>
      <c r="BU93" s="56"/>
      <c r="BV93" s="56"/>
      <c r="BW93" s="56"/>
      <c r="BX93" s="56"/>
      <c r="BY93" s="56"/>
      <c r="BZ93" s="51"/>
    </row>
    <row r="94" spans="1:79" s="59" customFormat="1" ht="16" customHeight="1" x14ac:dyDescent="0.25">
      <c r="A94" s="239">
        <v>1</v>
      </c>
      <c r="B94" s="239"/>
      <c r="C94" s="239">
        <v>2</v>
      </c>
      <c r="D94" s="239"/>
      <c r="E94" s="239"/>
      <c r="F94" s="239"/>
      <c r="G94" s="239"/>
      <c r="H94" s="239"/>
      <c r="I94" s="239"/>
      <c r="J94" s="239">
        <v>3</v>
      </c>
      <c r="K94" s="239"/>
      <c r="L94" s="239"/>
      <c r="M94" s="239"/>
      <c r="N94" s="239"/>
      <c r="O94" s="71">
        <v>4</v>
      </c>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7"/>
      <c r="BR94" s="57"/>
      <c r="BS94" s="57"/>
      <c r="BT94" s="57"/>
      <c r="BU94" s="57"/>
      <c r="BV94" s="57"/>
      <c r="BW94" s="57"/>
      <c r="BX94" s="57"/>
      <c r="BY94" s="57"/>
      <c r="BZ94" s="58"/>
    </row>
    <row r="95" spans="1:79" s="34" customFormat="1" ht="12.75" hidden="1" customHeight="1" x14ac:dyDescent="0.3">
      <c r="A95" s="243" t="s">
        <v>36</v>
      </c>
      <c r="B95" s="243"/>
      <c r="C95" s="130" t="s">
        <v>14</v>
      </c>
      <c r="D95" s="131"/>
      <c r="E95" s="131"/>
      <c r="F95" s="131"/>
      <c r="G95" s="131"/>
      <c r="H95" s="131"/>
      <c r="I95" s="132"/>
      <c r="J95" s="243" t="s">
        <v>15</v>
      </c>
      <c r="K95" s="243"/>
      <c r="L95" s="243"/>
      <c r="M95" s="243"/>
      <c r="N95" s="243"/>
      <c r="O95" s="202" t="s">
        <v>71</v>
      </c>
      <c r="P95" s="203"/>
      <c r="Q95" s="203"/>
      <c r="R95" s="203"/>
      <c r="S95" s="203"/>
      <c r="T95" s="203"/>
      <c r="U95" s="203"/>
      <c r="V95" s="203"/>
      <c r="W95" s="203"/>
      <c r="X95" s="203"/>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7"/>
      <c r="BR95" s="35"/>
      <c r="BS95" s="35"/>
      <c r="BT95" s="33"/>
      <c r="BU95" s="33"/>
      <c r="BV95" s="33"/>
      <c r="BW95" s="33"/>
      <c r="BX95" s="33"/>
      <c r="BY95" s="33"/>
      <c r="BZ95" s="33"/>
      <c r="CA95" s="34" t="s">
        <v>70</v>
      </c>
    </row>
    <row r="96" spans="1:79" s="43" customFormat="1" ht="15" x14ac:dyDescent="0.3">
      <c r="A96" s="262">
        <v>0</v>
      </c>
      <c r="B96" s="262"/>
      <c r="C96" s="262" t="s">
        <v>83</v>
      </c>
      <c r="D96" s="262"/>
      <c r="E96" s="262"/>
      <c r="F96" s="262"/>
      <c r="G96" s="262"/>
      <c r="H96" s="262"/>
      <c r="I96" s="262"/>
      <c r="J96" s="262"/>
      <c r="K96" s="262"/>
      <c r="L96" s="262"/>
      <c r="M96" s="262"/>
      <c r="N96" s="262"/>
      <c r="O96" s="86"/>
      <c r="P96" s="87"/>
      <c r="Q96" s="87"/>
      <c r="R96" s="87"/>
      <c r="S96" s="87"/>
      <c r="T96" s="87"/>
      <c r="U96" s="87"/>
      <c r="V96" s="87"/>
      <c r="W96" s="87"/>
      <c r="X96" s="87"/>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5"/>
      <c r="BR96" s="41"/>
      <c r="BS96" s="41"/>
      <c r="BT96" s="41"/>
      <c r="BU96" s="41"/>
      <c r="BV96" s="41"/>
      <c r="BW96" s="41"/>
      <c r="BX96" s="41"/>
      <c r="BY96" s="41"/>
      <c r="BZ96" s="42"/>
      <c r="CA96" s="43" t="s">
        <v>65</v>
      </c>
    </row>
    <row r="97" spans="1:78" s="43" customFormat="1" ht="54" customHeight="1" x14ac:dyDescent="0.3">
      <c r="A97" s="239">
        <v>1</v>
      </c>
      <c r="B97" s="239"/>
      <c r="C97" s="238" t="s">
        <v>431</v>
      </c>
      <c r="D97" s="238"/>
      <c r="E97" s="238"/>
      <c r="F97" s="238"/>
      <c r="G97" s="238"/>
      <c r="H97" s="238"/>
      <c r="I97" s="238"/>
      <c r="J97" s="239" t="s">
        <v>311</v>
      </c>
      <c r="K97" s="239"/>
      <c r="L97" s="239"/>
      <c r="M97" s="239"/>
      <c r="N97" s="239"/>
      <c r="O97" s="351" t="s">
        <v>554</v>
      </c>
      <c r="P97" s="352"/>
      <c r="Q97" s="352"/>
      <c r="R97" s="352"/>
      <c r="S97" s="352"/>
      <c r="T97" s="352"/>
      <c r="U97" s="352"/>
      <c r="V97" s="352"/>
      <c r="W97" s="352"/>
      <c r="X97" s="352"/>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4"/>
      <c r="BR97" s="41"/>
      <c r="BS97" s="41"/>
      <c r="BT97" s="41"/>
      <c r="BU97" s="41"/>
      <c r="BV97" s="41"/>
      <c r="BW97" s="41"/>
      <c r="BX97" s="41"/>
      <c r="BY97" s="41"/>
      <c r="BZ97" s="42"/>
    </row>
    <row r="98" spans="1:78" s="43" customFormat="1" ht="42.5" hidden="1" customHeight="1" x14ac:dyDescent="0.3">
      <c r="A98" s="239">
        <v>2</v>
      </c>
      <c r="B98" s="239"/>
      <c r="C98" s="238" t="s">
        <v>439</v>
      </c>
      <c r="D98" s="238"/>
      <c r="E98" s="238"/>
      <c r="F98" s="238"/>
      <c r="G98" s="238"/>
      <c r="H98" s="238"/>
      <c r="I98" s="238"/>
      <c r="J98" s="239" t="s">
        <v>311</v>
      </c>
      <c r="K98" s="239"/>
      <c r="L98" s="239"/>
      <c r="M98" s="239"/>
      <c r="N98" s="239"/>
      <c r="O98" s="351" t="s">
        <v>441</v>
      </c>
      <c r="P98" s="352"/>
      <c r="Q98" s="352"/>
      <c r="R98" s="352"/>
      <c r="S98" s="352"/>
      <c r="T98" s="352"/>
      <c r="U98" s="352"/>
      <c r="V98" s="352"/>
      <c r="W98" s="352"/>
      <c r="X98" s="352"/>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4"/>
      <c r="BR98" s="41"/>
      <c r="BS98" s="41"/>
      <c r="BT98" s="41"/>
      <c r="BU98" s="41"/>
      <c r="BV98" s="41"/>
      <c r="BW98" s="41"/>
      <c r="BX98" s="41"/>
      <c r="BY98" s="41"/>
      <c r="BZ98" s="42"/>
    </row>
    <row r="99" spans="1:78" s="43" customFormat="1" ht="79.5" hidden="1" customHeight="1" x14ac:dyDescent="0.3">
      <c r="A99" s="239">
        <v>3</v>
      </c>
      <c r="B99" s="239"/>
      <c r="C99" s="238" t="s">
        <v>266</v>
      </c>
      <c r="D99" s="238"/>
      <c r="E99" s="238"/>
      <c r="F99" s="238"/>
      <c r="G99" s="238"/>
      <c r="H99" s="238"/>
      <c r="I99" s="238"/>
      <c r="J99" s="239" t="s">
        <v>311</v>
      </c>
      <c r="K99" s="239"/>
      <c r="L99" s="239"/>
      <c r="M99" s="239"/>
      <c r="N99" s="239"/>
      <c r="O99" s="351" t="s">
        <v>442</v>
      </c>
      <c r="P99" s="352"/>
      <c r="Q99" s="352"/>
      <c r="R99" s="352"/>
      <c r="S99" s="352"/>
      <c r="T99" s="352"/>
      <c r="U99" s="352"/>
      <c r="V99" s="352"/>
      <c r="W99" s="352"/>
      <c r="X99" s="352"/>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4"/>
      <c r="BR99" s="41"/>
      <c r="BS99" s="41"/>
      <c r="BT99" s="41"/>
      <c r="BU99" s="41"/>
      <c r="BV99" s="41"/>
      <c r="BW99" s="41"/>
      <c r="BX99" s="41"/>
      <c r="BY99" s="41"/>
      <c r="BZ99" s="42"/>
    </row>
    <row r="100" spans="1:78" s="43" customFormat="1" ht="77" hidden="1" customHeight="1" x14ac:dyDescent="0.3">
      <c r="A100" s="239">
        <v>4</v>
      </c>
      <c r="B100" s="239"/>
      <c r="C100" s="238" t="s">
        <v>433</v>
      </c>
      <c r="D100" s="238"/>
      <c r="E100" s="238"/>
      <c r="F100" s="238"/>
      <c r="G100" s="238"/>
      <c r="H100" s="238"/>
      <c r="I100" s="238"/>
      <c r="J100" s="239" t="s">
        <v>311</v>
      </c>
      <c r="K100" s="239"/>
      <c r="L100" s="239"/>
      <c r="M100" s="239"/>
      <c r="N100" s="239"/>
      <c r="O100" s="351" t="s">
        <v>443</v>
      </c>
      <c r="P100" s="352"/>
      <c r="Q100" s="352"/>
      <c r="R100" s="352"/>
      <c r="S100" s="352"/>
      <c r="T100" s="352"/>
      <c r="U100" s="352"/>
      <c r="V100" s="352"/>
      <c r="W100" s="352"/>
      <c r="X100" s="352"/>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4"/>
      <c r="BR100" s="41"/>
      <c r="BS100" s="41"/>
      <c r="BT100" s="41"/>
      <c r="BU100" s="41"/>
      <c r="BV100" s="41"/>
      <c r="BW100" s="41"/>
      <c r="BX100" s="41"/>
      <c r="BY100" s="41"/>
      <c r="BZ100" s="42"/>
    </row>
    <row r="101" spans="1:78" s="43" customFormat="1" ht="15" hidden="1" x14ac:dyDescent="0.3">
      <c r="A101" s="239">
        <v>0</v>
      </c>
      <c r="B101" s="239"/>
      <c r="C101" s="262" t="s">
        <v>89</v>
      </c>
      <c r="D101" s="262"/>
      <c r="E101" s="262"/>
      <c r="F101" s="262"/>
      <c r="G101" s="262"/>
      <c r="H101" s="262"/>
      <c r="I101" s="262"/>
      <c r="J101" s="262"/>
      <c r="K101" s="262"/>
      <c r="L101" s="262"/>
      <c r="M101" s="262"/>
      <c r="N101" s="262"/>
      <c r="O101" s="351"/>
      <c r="P101" s="352"/>
      <c r="Q101" s="352"/>
      <c r="R101" s="352"/>
      <c r="S101" s="352"/>
      <c r="T101" s="352"/>
      <c r="U101" s="352"/>
      <c r="V101" s="352"/>
      <c r="W101" s="352"/>
      <c r="X101" s="352"/>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4"/>
      <c r="BR101" s="41"/>
      <c r="BS101" s="41"/>
      <c r="BT101" s="41"/>
      <c r="BU101" s="41"/>
      <c r="BV101" s="41"/>
      <c r="BW101" s="41"/>
      <c r="BX101" s="41"/>
      <c r="BY101" s="41"/>
      <c r="BZ101" s="42"/>
    </row>
    <row r="102" spans="1:78" s="43" customFormat="1" ht="39" hidden="1" customHeight="1" x14ac:dyDescent="0.3">
      <c r="A102" s="239">
        <v>5</v>
      </c>
      <c r="B102" s="239"/>
      <c r="C102" s="238" t="s">
        <v>437</v>
      </c>
      <c r="D102" s="238"/>
      <c r="E102" s="238"/>
      <c r="F102" s="238"/>
      <c r="G102" s="238"/>
      <c r="H102" s="238"/>
      <c r="I102" s="238"/>
      <c r="J102" s="239" t="s">
        <v>86</v>
      </c>
      <c r="K102" s="239"/>
      <c r="L102" s="239"/>
      <c r="M102" s="239"/>
      <c r="N102" s="239"/>
      <c r="O102" s="351" t="s">
        <v>444</v>
      </c>
      <c r="P102" s="352"/>
      <c r="Q102" s="352"/>
      <c r="R102" s="352"/>
      <c r="S102" s="352"/>
      <c r="T102" s="352"/>
      <c r="U102" s="352"/>
      <c r="V102" s="352"/>
      <c r="W102" s="352"/>
      <c r="X102" s="352"/>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4"/>
      <c r="BR102" s="41"/>
      <c r="BS102" s="41"/>
      <c r="BT102" s="41"/>
      <c r="BU102" s="41"/>
      <c r="BV102" s="41"/>
      <c r="BW102" s="41"/>
      <c r="BX102" s="41"/>
      <c r="BY102" s="41"/>
      <c r="BZ102" s="42"/>
    </row>
    <row r="103" spans="1:78" s="43" customFormat="1" ht="15" hidden="1" x14ac:dyDescent="0.3">
      <c r="A103" s="239">
        <v>0</v>
      </c>
      <c r="B103" s="239"/>
      <c r="C103" s="262" t="s">
        <v>92</v>
      </c>
      <c r="D103" s="262"/>
      <c r="E103" s="262"/>
      <c r="F103" s="262"/>
      <c r="G103" s="262"/>
      <c r="H103" s="262"/>
      <c r="I103" s="262"/>
      <c r="J103" s="239"/>
      <c r="K103" s="239"/>
      <c r="L103" s="239"/>
      <c r="M103" s="239"/>
      <c r="N103" s="239"/>
      <c r="O103" s="86"/>
      <c r="P103" s="87"/>
      <c r="Q103" s="87"/>
      <c r="R103" s="87"/>
      <c r="S103" s="87"/>
      <c r="T103" s="87"/>
      <c r="U103" s="87"/>
      <c r="V103" s="87"/>
      <c r="W103" s="87"/>
      <c r="X103" s="87"/>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5"/>
      <c r="BR103" s="41"/>
      <c r="BS103" s="41"/>
      <c r="BT103" s="41"/>
      <c r="BU103" s="41"/>
      <c r="BV103" s="41"/>
      <c r="BW103" s="41"/>
      <c r="BX103" s="41"/>
      <c r="BY103" s="41"/>
      <c r="BZ103" s="42"/>
    </row>
    <row r="104" spans="1:78" s="43" customFormat="1" ht="51.5" hidden="1" customHeight="1" x14ac:dyDescent="0.3">
      <c r="A104" s="239">
        <v>6</v>
      </c>
      <c r="B104" s="239"/>
      <c r="C104" s="238" t="s">
        <v>440</v>
      </c>
      <c r="D104" s="238"/>
      <c r="E104" s="238"/>
      <c r="F104" s="238"/>
      <c r="G104" s="238"/>
      <c r="H104" s="238"/>
      <c r="I104" s="238"/>
      <c r="J104" s="239" t="s">
        <v>311</v>
      </c>
      <c r="K104" s="239"/>
      <c r="L104" s="239"/>
      <c r="M104" s="239"/>
      <c r="N104" s="239"/>
      <c r="O104" s="351" t="s">
        <v>445</v>
      </c>
      <c r="P104" s="352"/>
      <c r="Q104" s="352"/>
      <c r="R104" s="352"/>
      <c r="S104" s="352"/>
      <c r="T104" s="352"/>
      <c r="U104" s="352"/>
      <c r="V104" s="352"/>
      <c r="W104" s="352"/>
      <c r="X104" s="352"/>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4"/>
      <c r="BR104" s="41"/>
      <c r="BS104" s="41"/>
      <c r="BT104" s="41"/>
      <c r="BU104" s="41"/>
      <c r="BV104" s="41"/>
      <c r="BW104" s="41"/>
      <c r="BX104" s="41"/>
      <c r="BY104" s="41"/>
      <c r="BZ104" s="42"/>
    </row>
    <row r="105" spans="1:78" s="43" customFormat="1" ht="15" hidden="1" x14ac:dyDescent="0.3">
      <c r="A105" s="239">
        <v>0</v>
      </c>
      <c r="B105" s="239"/>
      <c r="C105" s="262" t="s">
        <v>95</v>
      </c>
      <c r="D105" s="262"/>
      <c r="E105" s="262"/>
      <c r="F105" s="262"/>
      <c r="G105" s="262"/>
      <c r="H105" s="262"/>
      <c r="I105" s="262"/>
      <c r="J105" s="262"/>
      <c r="K105" s="262"/>
      <c r="L105" s="262"/>
      <c r="M105" s="262"/>
      <c r="N105" s="262"/>
      <c r="O105" s="86"/>
      <c r="P105" s="87"/>
      <c r="Q105" s="87"/>
      <c r="R105" s="87"/>
      <c r="S105" s="87"/>
      <c r="T105" s="87"/>
      <c r="U105" s="87"/>
      <c r="V105" s="87"/>
      <c r="W105" s="87"/>
      <c r="X105" s="87"/>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5"/>
      <c r="BR105" s="41"/>
      <c r="BS105" s="41"/>
      <c r="BT105" s="41"/>
      <c r="BU105" s="41"/>
      <c r="BV105" s="41"/>
      <c r="BW105" s="41"/>
      <c r="BX105" s="41"/>
      <c r="BY105" s="41"/>
      <c r="BZ105" s="42"/>
    </row>
    <row r="106" spans="1:78" s="43" customFormat="1" ht="15" hidden="1" x14ac:dyDescent="0.3">
      <c r="A106" s="239">
        <v>7</v>
      </c>
      <c r="B106" s="239"/>
      <c r="C106" s="262"/>
      <c r="D106" s="262"/>
      <c r="E106" s="262"/>
      <c r="F106" s="262"/>
      <c r="G106" s="262"/>
      <c r="H106" s="262"/>
      <c r="I106" s="262"/>
      <c r="J106" s="262"/>
      <c r="K106" s="262"/>
      <c r="L106" s="262"/>
      <c r="M106" s="262"/>
      <c r="N106" s="262"/>
      <c r="O106" s="86"/>
      <c r="P106" s="87"/>
      <c r="Q106" s="87"/>
      <c r="R106" s="87"/>
      <c r="S106" s="87"/>
      <c r="T106" s="87"/>
      <c r="U106" s="87"/>
      <c r="V106" s="87"/>
      <c r="W106" s="87"/>
      <c r="X106" s="87"/>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5"/>
      <c r="BR106" s="41"/>
      <c r="BS106" s="41"/>
      <c r="BT106" s="41"/>
      <c r="BU106" s="41"/>
      <c r="BV106" s="41"/>
      <c r="BW106" s="41"/>
      <c r="BX106" s="41"/>
      <c r="BY106" s="41"/>
      <c r="BZ106" s="42"/>
    </row>
    <row r="107" spans="1:78" ht="15.5" x14ac:dyDescent="0.3">
      <c r="A107" s="28"/>
      <c r="B107" s="28"/>
      <c r="C107" s="29"/>
      <c r="D107" s="29"/>
      <c r="E107" s="29"/>
      <c r="F107" s="29"/>
      <c r="G107" s="29"/>
      <c r="H107" s="29"/>
      <c r="I107" s="29"/>
      <c r="J107" s="29"/>
      <c r="K107" s="29"/>
      <c r="L107" s="29"/>
      <c r="M107" s="29"/>
      <c r="N107" s="29"/>
      <c r="O107" s="29"/>
      <c r="P107" s="29"/>
      <c r="Q107" s="29"/>
      <c r="R107" s="29"/>
      <c r="S107" s="29"/>
      <c r="T107" s="29"/>
      <c r="U107" s="29"/>
      <c r="V107" s="29"/>
      <c r="W107" s="29"/>
      <c r="X107" s="29"/>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c r="AY107" s="31"/>
      <c r="AZ107" s="31"/>
      <c r="BA107" s="31"/>
      <c r="BB107" s="31"/>
      <c r="BC107" s="31"/>
      <c r="BD107" s="31"/>
      <c r="BE107" s="31"/>
      <c r="BF107" s="31"/>
      <c r="BG107" s="31"/>
      <c r="BH107" s="31"/>
      <c r="BI107" s="31"/>
      <c r="BJ107" s="31"/>
      <c r="BK107" s="31"/>
      <c r="BL107" s="31"/>
      <c r="BM107" s="31"/>
      <c r="BN107" s="31"/>
      <c r="BO107" s="31"/>
      <c r="BP107" s="31"/>
      <c r="BQ107" s="31"/>
      <c r="BR107" s="9"/>
      <c r="BS107" s="9"/>
      <c r="BT107" s="9"/>
      <c r="BU107" s="9"/>
      <c r="BV107" s="9"/>
      <c r="BW107" s="9"/>
      <c r="BX107" s="9"/>
      <c r="BY107" s="9"/>
      <c r="BZ107" s="7"/>
    </row>
    <row r="108" spans="1:78" ht="16" customHeight="1" x14ac:dyDescent="0.3">
      <c r="A108" s="118" t="s">
        <v>64</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row>
    <row r="109" spans="1:78" ht="36" customHeight="1" x14ac:dyDescent="0.3">
      <c r="A109" s="201" t="s">
        <v>446</v>
      </c>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row>
    <row r="110" spans="1:78" ht="15.5" x14ac:dyDescent="0.3">
      <c r="A110" s="28"/>
      <c r="B110" s="28"/>
      <c r="C110" s="29"/>
      <c r="D110" s="29"/>
      <c r="E110" s="29"/>
      <c r="F110" s="29"/>
      <c r="G110" s="29"/>
      <c r="H110" s="29"/>
      <c r="I110" s="29"/>
      <c r="J110" s="29"/>
      <c r="K110" s="29"/>
      <c r="L110" s="29"/>
      <c r="M110" s="29"/>
      <c r="N110" s="29"/>
      <c r="O110" s="29"/>
      <c r="P110" s="29"/>
      <c r="Q110" s="29"/>
      <c r="R110" s="29"/>
      <c r="S110" s="29"/>
      <c r="T110" s="29"/>
      <c r="U110" s="29"/>
      <c r="V110" s="29"/>
      <c r="W110" s="29"/>
      <c r="X110" s="29"/>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c r="AY110" s="31"/>
      <c r="AZ110" s="31"/>
      <c r="BA110" s="31"/>
      <c r="BB110" s="31"/>
      <c r="BC110" s="31"/>
      <c r="BD110" s="31"/>
      <c r="BE110" s="31"/>
      <c r="BF110" s="31"/>
      <c r="BG110" s="31"/>
      <c r="BH110" s="31"/>
      <c r="BI110" s="31"/>
      <c r="BJ110" s="31"/>
      <c r="BK110" s="31"/>
      <c r="BL110" s="31"/>
      <c r="BM110" s="31"/>
      <c r="BN110" s="31"/>
      <c r="BO110" s="31"/>
      <c r="BP110" s="31"/>
      <c r="BQ110" s="31"/>
      <c r="BR110" s="9"/>
      <c r="BS110" s="9"/>
      <c r="BT110" s="9"/>
      <c r="BU110" s="9"/>
      <c r="BV110" s="9"/>
      <c r="BW110" s="9"/>
      <c r="BX110" s="9"/>
      <c r="BY110" s="9"/>
      <c r="BZ110" s="7"/>
    </row>
    <row r="111" spans="1:78" ht="16" customHeight="1" x14ac:dyDescent="0.3">
      <c r="A111" s="118" t="s">
        <v>46</v>
      </c>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row>
    <row r="112" spans="1:78" ht="16" customHeight="1" x14ac:dyDescent="0.3">
      <c r="A112" s="201" t="s">
        <v>531</v>
      </c>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row>
    <row r="113" spans="1:64" ht="16" customHeight="1" x14ac:dyDescent="0.3">
      <c r="A113" s="15"/>
      <c r="B113" s="15"/>
      <c r="C113" s="15"/>
      <c r="D113" s="15"/>
      <c r="E113" s="15"/>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row>
    <row r="114" spans="1:64" ht="12" customHeight="1" x14ac:dyDescent="0.3">
      <c r="A114" s="27" t="s">
        <v>76</v>
      </c>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spans="1:64" ht="12" customHeight="1" x14ac:dyDescent="0.3">
      <c r="A115" s="27" t="s">
        <v>67</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row>
    <row r="116" spans="1:64" s="27" customFormat="1" ht="12" customHeight="1" x14ac:dyDescent="0.25">
      <c r="A116" s="27" t="s">
        <v>68</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row>
    <row r="117" spans="1:64" ht="16" customHeight="1" x14ac:dyDescent="0.35">
      <c r="A117" s="26"/>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row>
    <row r="118" spans="1:64" ht="26.5" customHeight="1" x14ac:dyDescent="0.35">
      <c r="A118" s="208" t="s">
        <v>99</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110"/>
      <c r="X118" s="110"/>
      <c r="Y118" s="110"/>
      <c r="Z118" s="110"/>
      <c r="AA118" s="110"/>
      <c r="AB118" s="110"/>
      <c r="AC118" s="110"/>
      <c r="AD118" s="110"/>
      <c r="AE118" s="110"/>
      <c r="AF118" s="110"/>
      <c r="AG118" s="110"/>
      <c r="AH118" s="110"/>
      <c r="AI118" s="110"/>
      <c r="AJ118" s="110"/>
      <c r="AK118" s="110"/>
      <c r="AL118" s="110"/>
      <c r="AM118" s="110"/>
      <c r="AN118" s="2"/>
      <c r="AO118" s="2"/>
      <c r="AP118" s="206" t="s">
        <v>505</v>
      </c>
      <c r="AQ118" s="206"/>
      <c r="AR118" s="206"/>
      <c r="AS118" s="206"/>
      <c r="AT118" s="206"/>
      <c r="AU118" s="206"/>
      <c r="AV118" s="206"/>
      <c r="AW118" s="206"/>
      <c r="AX118" s="206"/>
      <c r="AY118" s="206"/>
      <c r="AZ118" s="206"/>
      <c r="BA118" s="206"/>
      <c r="BB118" s="206"/>
      <c r="BC118" s="206"/>
      <c r="BD118" s="206"/>
      <c r="BE118" s="206"/>
      <c r="BF118" s="206"/>
      <c r="BG118" s="206"/>
      <c r="BH118" s="206"/>
    </row>
    <row r="119" spans="1:64" x14ac:dyDescent="0.3">
      <c r="W119" s="207" t="s">
        <v>8</v>
      </c>
      <c r="X119" s="207"/>
      <c r="Y119" s="207"/>
      <c r="Z119" s="207"/>
      <c r="AA119" s="207"/>
      <c r="AB119" s="207"/>
      <c r="AC119" s="207"/>
      <c r="AD119" s="207"/>
      <c r="AE119" s="207"/>
      <c r="AF119" s="207"/>
      <c r="AG119" s="207"/>
      <c r="AH119" s="207"/>
      <c r="AI119" s="207"/>
      <c r="AJ119" s="207"/>
      <c r="AK119" s="207"/>
      <c r="AL119" s="207"/>
      <c r="AM119" s="207"/>
      <c r="AN119" s="36"/>
      <c r="AO119" s="36"/>
      <c r="AP119" s="207" t="s">
        <v>72</v>
      </c>
      <c r="AQ119" s="207"/>
      <c r="AR119" s="207"/>
      <c r="AS119" s="207"/>
      <c r="AT119" s="207"/>
      <c r="AU119" s="207"/>
      <c r="AV119" s="207"/>
      <c r="AW119" s="207"/>
      <c r="AX119" s="207"/>
      <c r="AY119" s="207"/>
      <c r="AZ119" s="207"/>
      <c r="BA119" s="207"/>
      <c r="BB119" s="207"/>
      <c r="BC119" s="207"/>
      <c r="BD119" s="207"/>
      <c r="BE119" s="207"/>
      <c r="BF119" s="207"/>
      <c r="BG119" s="207"/>
      <c r="BH119" s="207"/>
    </row>
    <row r="122" spans="1:64" ht="16" customHeight="1" x14ac:dyDescent="0.35">
      <c r="A122" s="205" t="s">
        <v>319</v>
      </c>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110"/>
      <c r="X122" s="110"/>
      <c r="Y122" s="110"/>
      <c r="Z122" s="110"/>
      <c r="AA122" s="110"/>
      <c r="AB122" s="110"/>
      <c r="AC122" s="110"/>
      <c r="AD122" s="110"/>
      <c r="AE122" s="110"/>
      <c r="AF122" s="110"/>
      <c r="AG122" s="110"/>
      <c r="AH122" s="110"/>
      <c r="AI122" s="110"/>
      <c r="AJ122" s="110"/>
      <c r="AK122" s="110"/>
      <c r="AL122" s="110"/>
      <c r="AM122" s="110"/>
      <c r="AN122" s="2"/>
      <c r="AO122" s="2"/>
      <c r="AP122" s="206" t="s">
        <v>100</v>
      </c>
      <c r="AQ122" s="206"/>
      <c r="AR122" s="206"/>
      <c r="AS122" s="206"/>
      <c r="AT122" s="206"/>
      <c r="AU122" s="206"/>
      <c r="AV122" s="206"/>
      <c r="AW122" s="206"/>
      <c r="AX122" s="206"/>
      <c r="AY122" s="206"/>
      <c r="AZ122" s="206"/>
      <c r="BA122" s="206"/>
      <c r="BB122" s="206"/>
      <c r="BC122" s="206"/>
      <c r="BD122" s="206"/>
      <c r="BE122" s="206"/>
      <c r="BF122" s="206"/>
      <c r="BG122" s="206"/>
      <c r="BH122" s="206"/>
    </row>
    <row r="123" spans="1:64" x14ac:dyDescent="0.3">
      <c r="W123" s="207" t="s">
        <v>8</v>
      </c>
      <c r="X123" s="207"/>
      <c r="Y123" s="207"/>
      <c r="Z123" s="207"/>
      <c r="AA123" s="207"/>
      <c r="AB123" s="207"/>
      <c r="AC123" s="207"/>
      <c r="AD123" s="207"/>
      <c r="AE123" s="207"/>
      <c r="AF123" s="207"/>
      <c r="AG123" s="207"/>
      <c r="AH123" s="207"/>
      <c r="AI123" s="207"/>
      <c r="AJ123" s="207"/>
      <c r="AK123" s="207"/>
      <c r="AL123" s="207"/>
      <c r="AM123" s="207"/>
      <c r="AN123" s="36"/>
      <c r="AO123" s="36"/>
      <c r="AP123" s="207" t="s">
        <v>72</v>
      </c>
      <c r="AQ123" s="207"/>
      <c r="AR123" s="207"/>
      <c r="AS123" s="207"/>
      <c r="AT123" s="207"/>
      <c r="AU123" s="207"/>
      <c r="AV123" s="207"/>
      <c r="AW123" s="207"/>
      <c r="AX123" s="207"/>
      <c r="AY123" s="207"/>
      <c r="AZ123" s="207"/>
      <c r="BA123" s="207"/>
      <c r="BB123" s="207"/>
      <c r="BC123" s="207"/>
      <c r="BD123" s="207"/>
      <c r="BE123" s="207"/>
      <c r="BF123" s="207"/>
      <c r="BG123" s="207"/>
      <c r="BH123" s="207"/>
    </row>
  </sheetData>
  <mergeCells count="550">
    <mergeCell ref="A97:B97"/>
    <mergeCell ref="C97:I97"/>
    <mergeCell ref="J97:N97"/>
    <mergeCell ref="O97:BQ97"/>
    <mergeCell ref="A98:B98"/>
    <mergeCell ref="C98:I98"/>
    <mergeCell ref="J98:N98"/>
    <mergeCell ref="O98:BQ98"/>
    <mergeCell ref="A99:B99"/>
    <mergeCell ref="C99:I99"/>
    <mergeCell ref="J99:N99"/>
    <mergeCell ref="O99:BQ99"/>
    <mergeCell ref="A78:B78"/>
    <mergeCell ref="C78:I78"/>
    <mergeCell ref="J78:N78"/>
    <mergeCell ref="O78:X78"/>
    <mergeCell ref="Y78:AC78"/>
    <mergeCell ref="AD78:AH78"/>
    <mergeCell ref="AI78:AM78"/>
    <mergeCell ref="AN78:AR78"/>
    <mergeCell ref="AS78:AW78"/>
    <mergeCell ref="A106:B106"/>
    <mergeCell ref="C106:I106"/>
    <mergeCell ref="J106:N106"/>
    <mergeCell ref="O106:BQ106"/>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J101:N101"/>
    <mergeCell ref="O101:BQ101"/>
    <mergeCell ref="A101:B101"/>
    <mergeCell ref="C101:I101"/>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BM89:BQ89"/>
    <mergeCell ref="AI89:AM89"/>
    <mergeCell ref="AX86:BB86"/>
    <mergeCell ref="BC86:BG86"/>
    <mergeCell ref="BH86:BL86"/>
    <mergeCell ref="BM86:BQ86"/>
    <mergeCell ref="A87:B87"/>
    <mergeCell ref="C87:I87"/>
    <mergeCell ref="J87:N87"/>
    <mergeCell ref="O87:X87"/>
    <mergeCell ref="Y87:AC87"/>
    <mergeCell ref="AD87:AH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BC77:BG77"/>
    <mergeCell ref="BH77:BL77"/>
    <mergeCell ref="BM77:BQ77"/>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M74:BQ74"/>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4:B74"/>
    <mergeCell ref="C74:I74"/>
    <mergeCell ref="J74:N74"/>
    <mergeCell ref="O74:X74"/>
    <mergeCell ref="Y74:AC74"/>
    <mergeCell ref="AD74:AH74"/>
    <mergeCell ref="A73:B73"/>
    <mergeCell ref="C73:I73"/>
    <mergeCell ref="J73:N73"/>
    <mergeCell ref="O73:X73"/>
    <mergeCell ref="Y73:AC73"/>
    <mergeCell ref="AD73:AH73"/>
    <mergeCell ref="X58:AB58"/>
    <mergeCell ref="AN71:AR71"/>
    <mergeCell ref="AS71:AW71"/>
    <mergeCell ref="Y69:AC69"/>
    <mergeCell ref="AD69:AH69"/>
    <mergeCell ref="AI69:AM69"/>
    <mergeCell ref="J71:N71"/>
    <mergeCell ref="O71:X71"/>
    <mergeCell ref="BM73:BQ73"/>
    <mergeCell ref="AI73:AM73"/>
    <mergeCell ref="AN73:AR73"/>
    <mergeCell ref="BM69:BQ69"/>
    <mergeCell ref="AN60:AR60"/>
    <mergeCell ref="BI62:BN62"/>
    <mergeCell ref="AN69:AR69"/>
    <mergeCell ref="AS69:AW69"/>
    <mergeCell ref="S58:W58"/>
    <mergeCell ref="AX72:BB72"/>
    <mergeCell ref="BC72:BG72"/>
    <mergeCell ref="BH72:BL72"/>
    <mergeCell ref="BM72:BQ72"/>
    <mergeCell ref="A59:B59"/>
    <mergeCell ref="C59:R59"/>
    <mergeCell ref="S59:W59"/>
    <mergeCell ref="X59:AB59"/>
    <mergeCell ref="AX73:BB73"/>
    <mergeCell ref="BC73:BG73"/>
    <mergeCell ref="BH73:BL73"/>
    <mergeCell ref="C62:R62"/>
    <mergeCell ref="S62:W62"/>
    <mergeCell ref="X62:AB62"/>
    <mergeCell ref="AC62:AH62"/>
    <mergeCell ref="AI62:AM62"/>
    <mergeCell ref="AC59:AH59"/>
    <mergeCell ref="AI59:AM59"/>
    <mergeCell ref="Y71:AC71"/>
    <mergeCell ref="AD71:AH71"/>
    <mergeCell ref="AI71:AM71"/>
    <mergeCell ref="AX68:BB68"/>
    <mergeCell ref="BC68:BG68"/>
    <mergeCell ref="BH68:BL68"/>
    <mergeCell ref="AX69:BB69"/>
    <mergeCell ref="BC69:BG69"/>
    <mergeCell ref="BH69:BL69"/>
    <mergeCell ref="A70:B70"/>
    <mergeCell ref="BD47:BH47"/>
    <mergeCell ref="BI47:BM47"/>
    <mergeCell ref="BN47:BQ47"/>
    <mergeCell ref="AN61:AR61"/>
    <mergeCell ref="AS61:AX61"/>
    <mergeCell ref="AY61:BC61"/>
    <mergeCell ref="BD61:BH61"/>
    <mergeCell ref="BI61:BN61"/>
    <mergeCell ref="AY59:BC59"/>
    <mergeCell ref="BD59:BH59"/>
    <mergeCell ref="BI59:BN59"/>
    <mergeCell ref="BD58:BH58"/>
    <mergeCell ref="BI58:BN58"/>
    <mergeCell ref="AN59:AR59"/>
    <mergeCell ref="AS59:AX59"/>
    <mergeCell ref="AI57:AX57"/>
    <mergeCell ref="AY57:BN57"/>
    <mergeCell ref="AP47:AT47"/>
    <mergeCell ref="AU47:AY47"/>
    <mergeCell ref="AZ47:BC47"/>
    <mergeCell ref="AF47:AJ47"/>
    <mergeCell ref="AK47:AO47"/>
    <mergeCell ref="AC58:AH58"/>
    <mergeCell ref="AI58:AM58"/>
    <mergeCell ref="Y75:AC75"/>
    <mergeCell ref="AD75:AH75"/>
    <mergeCell ref="A122:V122"/>
    <mergeCell ref="W122:AM122"/>
    <mergeCell ref="AP122:BH122"/>
    <mergeCell ref="W123:AM123"/>
    <mergeCell ref="AP123:BH123"/>
    <mergeCell ref="A35:F35"/>
    <mergeCell ref="G35:BL35"/>
    <mergeCell ref="A36:F36"/>
    <mergeCell ref="G36:BL36"/>
    <mergeCell ref="A111:BL111"/>
    <mergeCell ref="A112:BL112"/>
    <mergeCell ref="A118:V118"/>
    <mergeCell ref="W118:AM118"/>
    <mergeCell ref="AP118:BH118"/>
    <mergeCell ref="W119:AM119"/>
    <mergeCell ref="AP119:BH119"/>
    <mergeCell ref="A96:B96"/>
    <mergeCell ref="C96:I96"/>
    <mergeCell ref="J96:N96"/>
    <mergeCell ref="O96:BQ96"/>
    <mergeCell ref="A108:BL108"/>
    <mergeCell ref="A109:BL109"/>
    <mergeCell ref="A94:B94"/>
    <mergeCell ref="C94:I94"/>
    <mergeCell ref="J94:N94"/>
    <mergeCell ref="O94:BQ94"/>
    <mergeCell ref="A95:B95"/>
    <mergeCell ref="C95:I95"/>
    <mergeCell ref="J95:N95"/>
    <mergeCell ref="O95:BQ95"/>
    <mergeCell ref="AX71:BB71"/>
    <mergeCell ref="BC71:BG71"/>
    <mergeCell ref="BH71:BL71"/>
    <mergeCell ref="BM71:BQ71"/>
    <mergeCell ref="A91:BQ91"/>
    <mergeCell ref="A93:B93"/>
    <mergeCell ref="C93:I93"/>
    <mergeCell ref="J93:N93"/>
    <mergeCell ref="O93:BQ93"/>
    <mergeCell ref="AS73:AW73"/>
    <mergeCell ref="A75:B75"/>
    <mergeCell ref="C75:I75"/>
    <mergeCell ref="J75:N75"/>
    <mergeCell ref="O75:X75"/>
    <mergeCell ref="A71:B71"/>
    <mergeCell ref="C71:I71"/>
    <mergeCell ref="C70:I70"/>
    <mergeCell ref="J70:N70"/>
    <mergeCell ref="O70:X70"/>
    <mergeCell ref="Y70:AC70"/>
    <mergeCell ref="AD70:AH70"/>
    <mergeCell ref="BM70:BQ70"/>
    <mergeCell ref="AI70:AM70"/>
    <mergeCell ref="AN70:AR70"/>
    <mergeCell ref="AS70:AW70"/>
    <mergeCell ref="AX70:BB70"/>
    <mergeCell ref="BC70:BG70"/>
    <mergeCell ref="BH70:BL70"/>
    <mergeCell ref="A69:B69"/>
    <mergeCell ref="C69:I69"/>
    <mergeCell ref="J69:N69"/>
    <mergeCell ref="O69:X69"/>
    <mergeCell ref="C60:R60"/>
    <mergeCell ref="S60:W60"/>
    <mergeCell ref="X60:AB60"/>
    <mergeCell ref="AC60:AH60"/>
    <mergeCell ref="AI60:AM60"/>
    <mergeCell ref="A62:B62"/>
    <mergeCell ref="A65:BQ65"/>
    <mergeCell ref="A67:B68"/>
    <mergeCell ref="C67:I68"/>
    <mergeCell ref="J67:N68"/>
    <mergeCell ref="O67:X68"/>
    <mergeCell ref="Y67:AM67"/>
    <mergeCell ref="AN67:BB67"/>
    <mergeCell ref="BC67:BQ67"/>
    <mergeCell ref="Y68:AC68"/>
    <mergeCell ref="AD68:AH68"/>
    <mergeCell ref="BM68:BQ68"/>
    <mergeCell ref="AI68:AM68"/>
    <mergeCell ref="AN68:AR68"/>
    <mergeCell ref="AS68:AW68"/>
    <mergeCell ref="BI46:BM46"/>
    <mergeCell ref="BN46:BQ46"/>
    <mergeCell ref="A47:B47"/>
    <mergeCell ref="C47:Z47"/>
    <mergeCell ref="AA47:AE47"/>
    <mergeCell ref="A64:BQ64"/>
    <mergeCell ref="AN62:AR62"/>
    <mergeCell ref="AS62:AX62"/>
    <mergeCell ref="AY62:BC62"/>
    <mergeCell ref="BD62:BH62"/>
    <mergeCell ref="AS60:AX60"/>
    <mergeCell ref="AY60:BC60"/>
    <mergeCell ref="BD60:BH60"/>
    <mergeCell ref="BI60:BN60"/>
    <mergeCell ref="A61:B61"/>
    <mergeCell ref="C61:R61"/>
    <mergeCell ref="S61:W61"/>
    <mergeCell ref="X61:AB61"/>
    <mergeCell ref="AC61:AH61"/>
    <mergeCell ref="AI61:AM61"/>
    <mergeCell ref="A60:B60"/>
    <mergeCell ref="A52:B52"/>
    <mergeCell ref="C52:BQ52"/>
    <mergeCell ref="A46:B46"/>
    <mergeCell ref="A45:B45"/>
    <mergeCell ref="C45:Z45"/>
    <mergeCell ref="AA45:AE45"/>
    <mergeCell ref="AF45:AJ45"/>
    <mergeCell ref="AK45:AO45"/>
    <mergeCell ref="A49:BQ49"/>
    <mergeCell ref="A51:B51"/>
    <mergeCell ref="C51:BQ51"/>
    <mergeCell ref="AN58:AR58"/>
    <mergeCell ref="AS58:AX58"/>
    <mergeCell ref="A53:B53"/>
    <mergeCell ref="C53:BQ53"/>
    <mergeCell ref="AP45:AT45"/>
    <mergeCell ref="AU45:AY45"/>
    <mergeCell ref="AZ45:BC45"/>
    <mergeCell ref="BD45:BH45"/>
    <mergeCell ref="BI45:BM45"/>
    <mergeCell ref="BN45:BQ45"/>
    <mergeCell ref="AY58:BC58"/>
    <mergeCell ref="A55:BN55"/>
    <mergeCell ref="A56:BN56"/>
    <mergeCell ref="A57:B58"/>
    <mergeCell ref="C57:R58"/>
    <mergeCell ref="S57:AH57"/>
    <mergeCell ref="C46:Z46"/>
    <mergeCell ref="AA46:AE46"/>
    <mergeCell ref="AF46:AJ46"/>
    <mergeCell ref="AK46:AO46"/>
    <mergeCell ref="AP46:AT46"/>
    <mergeCell ref="AU46:AY46"/>
    <mergeCell ref="AZ46:BC46"/>
    <mergeCell ref="BD46:BH46"/>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3:B43"/>
    <mergeCell ref="C43:Z43"/>
    <mergeCell ref="AA43:AE43"/>
    <mergeCell ref="AF43:AJ43"/>
    <mergeCell ref="AK43:AO43"/>
    <mergeCell ref="AP43:AT43"/>
    <mergeCell ref="AU43:AY43"/>
    <mergeCell ref="AA42:AE42"/>
    <mergeCell ref="AF42:AJ42"/>
    <mergeCell ref="AK42:AO42"/>
    <mergeCell ref="AP42:AT42"/>
    <mergeCell ref="AU42:AY42"/>
    <mergeCell ref="A34:F34"/>
    <mergeCell ref="G34:BL34"/>
    <mergeCell ref="A38:BQ38"/>
    <mergeCell ref="A39:BQ39"/>
    <mergeCell ref="A40:BQ40"/>
    <mergeCell ref="A41:B42"/>
    <mergeCell ref="C41:Z42"/>
    <mergeCell ref="AA41:AO41"/>
    <mergeCell ref="AP41:BC41"/>
    <mergeCell ref="BD41:BQ41"/>
    <mergeCell ref="BD42:BH42"/>
    <mergeCell ref="BI42:BM42"/>
    <mergeCell ref="BN42:BQ42"/>
    <mergeCell ref="AZ42:BC42"/>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 ref="A72:B72"/>
    <mergeCell ref="C72:I72"/>
    <mergeCell ref="J72:N72"/>
    <mergeCell ref="O72:X72"/>
    <mergeCell ref="Y72:AC72"/>
    <mergeCell ref="AD72:AH72"/>
    <mergeCell ref="AI72:AM72"/>
    <mergeCell ref="AN72:AR72"/>
    <mergeCell ref="AS72:AW72"/>
  </mergeCells>
  <conditionalFormatting sqref="C92 C110 C71 C96">
    <cfRule type="cellIs" dxfId="208" priority="57" stopIfTrue="1" operator="equal">
      <formula>$C70</formula>
    </cfRule>
  </conditionalFormatting>
  <conditionalFormatting sqref="A71:B71 A92:B92 A96:B96 A110:B110 A61:B61 A90:B90 A107:B107">
    <cfRule type="cellIs" dxfId="207" priority="58" stopIfTrue="1" operator="equal">
      <formula>0</formula>
    </cfRule>
  </conditionalFormatting>
  <conditionalFormatting sqref="A62:B62">
    <cfRule type="cellIs" dxfId="206" priority="56" stopIfTrue="1" operator="equal">
      <formula>0</formula>
    </cfRule>
  </conditionalFormatting>
  <conditionalFormatting sqref="C90">
    <cfRule type="cellIs" dxfId="205" priority="562" stopIfTrue="1" operator="equal">
      <formula>$C71</formula>
    </cfRule>
  </conditionalFormatting>
  <conditionalFormatting sqref="C73">
    <cfRule type="cellIs" dxfId="204" priority="53" stopIfTrue="1" operator="equal">
      <formula>$C71</formula>
    </cfRule>
  </conditionalFormatting>
  <conditionalFormatting sqref="A73:B73">
    <cfRule type="cellIs" dxfId="203" priority="54" stopIfTrue="1" operator="equal">
      <formula>0</formula>
    </cfRule>
  </conditionalFormatting>
  <conditionalFormatting sqref="C74">
    <cfRule type="cellIs" dxfId="202" priority="51" stopIfTrue="1" operator="equal">
      <formula>$C73</formula>
    </cfRule>
  </conditionalFormatting>
  <conditionalFormatting sqref="A74:B74">
    <cfRule type="cellIs" dxfId="201" priority="52" stopIfTrue="1" operator="equal">
      <formula>0</formula>
    </cfRule>
  </conditionalFormatting>
  <conditionalFormatting sqref="C75">
    <cfRule type="cellIs" dxfId="200" priority="49" stopIfTrue="1" operator="equal">
      <formula>$C74</formula>
    </cfRule>
  </conditionalFormatting>
  <conditionalFormatting sqref="A75:B75">
    <cfRule type="cellIs" dxfId="199" priority="50" stopIfTrue="1" operator="equal">
      <formula>0</formula>
    </cfRule>
  </conditionalFormatting>
  <conditionalFormatting sqref="C76">
    <cfRule type="cellIs" dxfId="198" priority="47" stopIfTrue="1" operator="equal">
      <formula>$C75</formula>
    </cfRule>
  </conditionalFormatting>
  <conditionalFormatting sqref="A76:B76">
    <cfRule type="cellIs" dxfId="197" priority="48" stopIfTrue="1" operator="equal">
      <formula>0</formula>
    </cfRule>
  </conditionalFormatting>
  <conditionalFormatting sqref="C77:C78">
    <cfRule type="cellIs" dxfId="196" priority="45" stopIfTrue="1" operator="equal">
      <formula>$C76</formula>
    </cfRule>
  </conditionalFormatting>
  <conditionalFormatting sqref="A77:B77 A78">
    <cfRule type="cellIs" dxfId="195" priority="46" stopIfTrue="1" operator="equal">
      <formula>0</formula>
    </cfRule>
  </conditionalFormatting>
  <conditionalFormatting sqref="C79">
    <cfRule type="cellIs" dxfId="194" priority="43" stopIfTrue="1" operator="equal">
      <formula>$C77</formula>
    </cfRule>
  </conditionalFormatting>
  <conditionalFormatting sqref="A79:B79">
    <cfRule type="cellIs" dxfId="193" priority="44" stopIfTrue="1" operator="equal">
      <formula>0</formula>
    </cfRule>
  </conditionalFormatting>
  <conditionalFormatting sqref="C80">
    <cfRule type="cellIs" dxfId="192" priority="41" stopIfTrue="1" operator="equal">
      <formula>$C79</formula>
    </cfRule>
  </conditionalFormatting>
  <conditionalFormatting sqref="A80:B80">
    <cfRule type="cellIs" dxfId="191" priority="42" stopIfTrue="1" operator="equal">
      <formula>0</formula>
    </cfRule>
  </conditionalFormatting>
  <conditionalFormatting sqref="C81">
    <cfRule type="cellIs" dxfId="190" priority="39" stopIfTrue="1" operator="equal">
      <formula>$C80</formula>
    </cfRule>
  </conditionalFormatting>
  <conditionalFormatting sqref="A81:B81">
    <cfRule type="cellIs" dxfId="189" priority="40" stopIfTrue="1" operator="equal">
      <formula>0</formula>
    </cfRule>
  </conditionalFormatting>
  <conditionalFormatting sqref="C82">
    <cfRule type="cellIs" dxfId="188" priority="37" stopIfTrue="1" operator="equal">
      <formula>$C81</formula>
    </cfRule>
  </conditionalFormatting>
  <conditionalFormatting sqref="A82:B82">
    <cfRule type="cellIs" dxfId="187" priority="38" stopIfTrue="1" operator="equal">
      <formula>0</formula>
    </cfRule>
  </conditionalFormatting>
  <conditionalFormatting sqref="C83">
    <cfRule type="cellIs" dxfId="186" priority="35" stopIfTrue="1" operator="equal">
      <formula>$C82</formula>
    </cfRule>
  </conditionalFormatting>
  <conditionalFormatting sqref="A83:B83">
    <cfRule type="cellIs" dxfId="185" priority="36" stopIfTrue="1" operator="equal">
      <formula>0</formula>
    </cfRule>
  </conditionalFormatting>
  <conditionalFormatting sqref="C84">
    <cfRule type="cellIs" dxfId="184" priority="33" stopIfTrue="1" operator="equal">
      <formula>$C83</formula>
    </cfRule>
  </conditionalFormatting>
  <conditionalFormatting sqref="A84:B84">
    <cfRule type="cellIs" dxfId="183" priority="34" stopIfTrue="1" operator="equal">
      <formula>0</formula>
    </cfRule>
  </conditionalFormatting>
  <conditionalFormatting sqref="C85">
    <cfRule type="cellIs" dxfId="182" priority="31" stopIfTrue="1" operator="equal">
      <formula>$C84</formula>
    </cfRule>
  </conditionalFormatting>
  <conditionalFormatting sqref="A85:B85">
    <cfRule type="cellIs" dxfId="181" priority="32" stopIfTrue="1" operator="equal">
      <formula>0</formula>
    </cfRule>
  </conditionalFormatting>
  <conditionalFormatting sqref="C86">
    <cfRule type="cellIs" dxfId="180" priority="29" stopIfTrue="1" operator="equal">
      <formula>$C85</formula>
    </cfRule>
  </conditionalFormatting>
  <conditionalFormatting sqref="A86:B86">
    <cfRule type="cellIs" dxfId="179" priority="30" stopIfTrue="1" operator="equal">
      <formula>0</formula>
    </cfRule>
  </conditionalFormatting>
  <conditionalFormatting sqref="C87">
    <cfRule type="cellIs" dxfId="178" priority="27" stopIfTrue="1" operator="equal">
      <formula>$C86</formula>
    </cfRule>
  </conditionalFormatting>
  <conditionalFormatting sqref="A87:B87">
    <cfRule type="cellIs" dxfId="177" priority="28" stopIfTrue="1" operator="equal">
      <formula>0</formula>
    </cfRule>
  </conditionalFormatting>
  <conditionalFormatting sqref="C88">
    <cfRule type="cellIs" dxfId="176" priority="25" stopIfTrue="1" operator="equal">
      <formula>$C87</formula>
    </cfRule>
  </conditionalFormatting>
  <conditionalFormatting sqref="A88:B88">
    <cfRule type="cellIs" dxfId="175" priority="26" stopIfTrue="1" operator="equal">
      <formula>0</formula>
    </cfRule>
  </conditionalFormatting>
  <conditionalFormatting sqref="C89">
    <cfRule type="cellIs" dxfId="174" priority="23" stopIfTrue="1" operator="equal">
      <formula>$C88</formula>
    </cfRule>
  </conditionalFormatting>
  <conditionalFormatting sqref="A89:B89">
    <cfRule type="cellIs" dxfId="173" priority="24" stopIfTrue="1" operator="equal">
      <formula>0</formula>
    </cfRule>
  </conditionalFormatting>
  <conditionalFormatting sqref="C107">
    <cfRule type="cellIs" dxfId="172" priority="564" stopIfTrue="1" operator="equal">
      <formula>$C96</formula>
    </cfRule>
  </conditionalFormatting>
  <conditionalFormatting sqref="C100">
    <cfRule type="cellIs" dxfId="171" priority="19" stopIfTrue="1" operator="equal">
      <formula>$C96</formula>
    </cfRule>
  </conditionalFormatting>
  <conditionalFormatting sqref="A100:B100">
    <cfRule type="cellIs" dxfId="170" priority="20" stopIfTrue="1" operator="equal">
      <formula>0</formula>
    </cfRule>
  </conditionalFormatting>
  <conditionalFormatting sqref="C101">
    <cfRule type="cellIs" dxfId="169" priority="17" stopIfTrue="1" operator="equal">
      <formula>$C100</formula>
    </cfRule>
  </conditionalFormatting>
  <conditionalFormatting sqref="A101:B101">
    <cfRule type="cellIs" dxfId="168" priority="18" stopIfTrue="1" operator="equal">
      <formula>0</formula>
    </cfRule>
  </conditionalFormatting>
  <conditionalFormatting sqref="C102">
    <cfRule type="cellIs" dxfId="167" priority="15" stopIfTrue="1" operator="equal">
      <formula>$C101</formula>
    </cfRule>
  </conditionalFormatting>
  <conditionalFormatting sqref="A102:B102">
    <cfRule type="cellIs" dxfId="166" priority="16" stopIfTrue="1" operator="equal">
      <formula>0</formula>
    </cfRule>
  </conditionalFormatting>
  <conditionalFormatting sqref="C103">
    <cfRule type="cellIs" dxfId="165" priority="13" stopIfTrue="1" operator="equal">
      <formula>$C102</formula>
    </cfRule>
  </conditionalFormatting>
  <conditionalFormatting sqref="A103:B103">
    <cfRule type="cellIs" dxfId="164" priority="14" stopIfTrue="1" operator="equal">
      <formula>0</formula>
    </cfRule>
  </conditionalFormatting>
  <conditionalFormatting sqref="C104">
    <cfRule type="cellIs" dxfId="163" priority="11" stopIfTrue="1" operator="equal">
      <formula>$C103</formula>
    </cfRule>
  </conditionalFormatting>
  <conditionalFormatting sqref="A104:B104">
    <cfRule type="cellIs" dxfId="162" priority="12" stopIfTrue="1" operator="equal">
      <formula>0</formula>
    </cfRule>
  </conditionalFormatting>
  <conditionalFormatting sqref="C105">
    <cfRule type="cellIs" dxfId="161" priority="9" stopIfTrue="1" operator="equal">
      <formula>$C104</formula>
    </cfRule>
  </conditionalFormatting>
  <conditionalFormatting sqref="A105:B105">
    <cfRule type="cellIs" dxfId="160" priority="10" stopIfTrue="1" operator="equal">
      <formula>0</formula>
    </cfRule>
  </conditionalFormatting>
  <conditionalFormatting sqref="C106">
    <cfRule type="cellIs" dxfId="159" priority="7" stopIfTrue="1" operator="equal">
      <formula>$C105</formula>
    </cfRule>
  </conditionalFormatting>
  <conditionalFormatting sqref="A106:B106">
    <cfRule type="cellIs" dxfId="158" priority="8" stopIfTrue="1" operator="equal">
      <formula>0</formula>
    </cfRule>
  </conditionalFormatting>
  <conditionalFormatting sqref="C72">
    <cfRule type="cellIs" dxfId="157" priority="3" stopIfTrue="1" operator="equal">
      <formula>$C70</formula>
    </cfRule>
  </conditionalFormatting>
  <conditionalFormatting sqref="A72:B72">
    <cfRule type="cellIs" dxfId="156" priority="4" stopIfTrue="1" operator="equal">
      <formula>0</formula>
    </cfRule>
  </conditionalFormatting>
  <conditionalFormatting sqref="C97:C99">
    <cfRule type="cellIs" dxfId="155" priority="1" stopIfTrue="1" operator="equal">
      <formula>$C93</formula>
    </cfRule>
  </conditionalFormatting>
  <conditionalFormatting sqref="A97:B99">
    <cfRule type="cellIs" dxfId="154" priority="2" stopIfTrue="1" operator="equal">
      <formula>0</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opLeftCell="A97" zoomScaleNormal="100" workbookViewId="0">
      <selection activeCell="A101" sqref="A101:BL101"/>
    </sheetView>
  </sheetViews>
  <sheetFormatPr defaultColWidth="9.1796875" defaultRowHeight="13" x14ac:dyDescent="0.3"/>
  <cols>
    <col min="1" max="1" width="3.26953125" style="1" customWidth="1"/>
    <col min="2" max="2" width="3.453125" style="1" customWidth="1"/>
    <col min="3" max="8" width="2.81640625" style="1" customWidth="1"/>
    <col min="9" max="9" width="6.36328125" style="1" customWidth="1"/>
    <col min="10"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16"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x14ac:dyDescent="0.3">
      <c r="A20" s="16" t="s">
        <v>34</v>
      </c>
      <c r="B20" s="123" t="s">
        <v>283</v>
      </c>
      <c r="C20" s="124"/>
      <c r="D20" s="124"/>
      <c r="E20" s="124"/>
      <c r="F20" s="124"/>
      <c r="G20" s="124"/>
      <c r="H20" s="124"/>
      <c r="I20" s="124"/>
      <c r="J20" s="124"/>
      <c r="K20" s="124"/>
      <c r="L20" s="124"/>
      <c r="M20"/>
      <c r="N20" s="123" t="s">
        <v>284</v>
      </c>
      <c r="O20" s="124"/>
      <c r="P20" s="124"/>
      <c r="Q20" s="124"/>
      <c r="R20" s="124"/>
      <c r="S20" s="124"/>
      <c r="T20" s="124"/>
      <c r="U20" s="124"/>
      <c r="V20" s="124"/>
      <c r="W20" s="124"/>
      <c r="X20" s="124"/>
      <c r="Y20" s="124"/>
      <c r="Z20" s="21"/>
      <c r="AA20" s="123" t="s">
        <v>185</v>
      </c>
      <c r="AB20" s="124"/>
      <c r="AC20" s="124"/>
      <c r="AD20" s="124"/>
      <c r="AE20" s="124"/>
      <c r="AF20" s="124"/>
      <c r="AG20" s="124"/>
      <c r="AH20" s="124"/>
      <c r="AI20" s="124"/>
      <c r="AJ20" s="21"/>
      <c r="AK20" s="314" t="s">
        <v>276</v>
      </c>
      <c r="AL20" s="315"/>
      <c r="AM20" s="315"/>
      <c r="AN20" s="315"/>
      <c r="AO20" s="315"/>
      <c r="AP20" s="315"/>
      <c r="AQ20" s="315"/>
      <c r="AR20" s="315"/>
      <c r="AS20" s="315"/>
      <c r="AT20" s="315"/>
      <c r="AU20" s="315"/>
      <c r="AV20" s="315"/>
      <c r="AW20" s="315"/>
      <c r="AX20" s="315"/>
      <c r="AY20" s="315"/>
      <c r="AZ20" s="315"/>
      <c r="BA20" s="315"/>
      <c r="BB20" s="315"/>
      <c r="BC20" s="315"/>
      <c r="BD20" s="21"/>
      <c r="BE20" s="123" t="s">
        <v>571</v>
      </c>
      <c r="BF20" s="124"/>
      <c r="BG20" s="124"/>
      <c r="BH20" s="124"/>
      <c r="BI20" s="124"/>
      <c r="BJ20" s="124"/>
      <c r="BK20" s="124"/>
      <c r="BL20" s="124"/>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1" customHeight="1" x14ac:dyDescent="0.3">
      <c r="A24" s="119" t="s">
        <v>3</v>
      </c>
      <c r="B24" s="119"/>
      <c r="C24" s="119"/>
      <c r="D24" s="119"/>
      <c r="E24" s="119"/>
      <c r="F24" s="119"/>
      <c r="G24" s="103" t="s">
        <v>38</v>
      </c>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5"/>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x14ac:dyDescent="0.3">
      <c r="A26" s="119">
        <v>1</v>
      </c>
      <c r="B26" s="119"/>
      <c r="C26" s="119"/>
      <c r="D26" s="119"/>
      <c r="E26" s="119"/>
      <c r="F26" s="119"/>
      <c r="G26" s="130" t="s">
        <v>447</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16" customHeight="1" x14ac:dyDescent="0.3">
      <c r="A29" s="422" t="s">
        <v>282</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row>
    <row r="30" spans="1:79" ht="12.75" customHeight="1" x14ac:dyDescent="0.3">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03" t="s">
        <v>39</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5"/>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8.5" customHeight="1" x14ac:dyDescent="0.3">
      <c r="A34" s="119">
        <v>1</v>
      </c>
      <c r="B34" s="119"/>
      <c r="C34" s="119"/>
      <c r="D34" s="119"/>
      <c r="E34" s="119"/>
      <c r="F34" s="119"/>
      <c r="G34" s="133" t="s">
        <v>448</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CA34" s="1" t="s">
        <v>48</v>
      </c>
    </row>
    <row r="35" spans="1:79" ht="15" hidden="1" customHeight="1" x14ac:dyDescent="0.3">
      <c r="A35" s="119">
        <v>2</v>
      </c>
      <c r="B35" s="119"/>
      <c r="C35" s="119"/>
      <c r="D35" s="119"/>
      <c r="E35" s="119"/>
      <c r="F35" s="119"/>
      <c r="G35" s="133" t="s">
        <v>275</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5"/>
    </row>
    <row r="37" spans="1:79" ht="15.75" customHeight="1" x14ac:dyDescent="0.3">
      <c r="A37" s="118" t="s">
        <v>73</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row>
    <row r="38" spans="1:79" ht="15.75" customHeight="1" x14ac:dyDescent="0.3">
      <c r="A38" s="118" t="s">
        <v>74</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row>
    <row r="39" spans="1:79" ht="15" customHeight="1" x14ac:dyDescent="0.3">
      <c r="A39" s="136" t="s">
        <v>102</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row>
    <row r="40" spans="1:79" s="46" customFormat="1" ht="26" customHeight="1" x14ac:dyDescent="0.25">
      <c r="A40" s="248" t="s">
        <v>3</v>
      </c>
      <c r="B40" s="248"/>
      <c r="C40" s="248" t="s">
        <v>66</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t="s">
        <v>25</v>
      </c>
      <c r="AB40" s="248"/>
      <c r="AC40" s="248"/>
      <c r="AD40" s="248"/>
      <c r="AE40" s="248"/>
      <c r="AF40" s="248"/>
      <c r="AG40" s="248"/>
      <c r="AH40" s="248"/>
      <c r="AI40" s="248"/>
      <c r="AJ40" s="248"/>
      <c r="AK40" s="248"/>
      <c r="AL40" s="248"/>
      <c r="AM40" s="248"/>
      <c r="AN40" s="248"/>
      <c r="AO40" s="248"/>
      <c r="AP40" s="248" t="s">
        <v>44</v>
      </c>
      <c r="AQ40" s="248"/>
      <c r="AR40" s="248"/>
      <c r="AS40" s="248"/>
      <c r="AT40" s="248"/>
      <c r="AU40" s="248"/>
      <c r="AV40" s="248"/>
      <c r="AW40" s="248"/>
      <c r="AX40" s="248"/>
      <c r="AY40" s="248"/>
      <c r="AZ40" s="248"/>
      <c r="BA40" s="248"/>
      <c r="BB40" s="248"/>
      <c r="BC40" s="248"/>
      <c r="BD40" s="248" t="s">
        <v>0</v>
      </c>
      <c r="BE40" s="248"/>
      <c r="BF40" s="248"/>
      <c r="BG40" s="248"/>
      <c r="BH40" s="248"/>
      <c r="BI40" s="248"/>
      <c r="BJ40" s="248"/>
      <c r="BK40" s="248"/>
      <c r="BL40" s="248"/>
      <c r="BM40" s="248"/>
      <c r="BN40" s="248"/>
      <c r="BO40" s="248"/>
      <c r="BP40" s="248"/>
      <c r="BQ40" s="248"/>
    </row>
    <row r="41" spans="1:79" s="46" customFormat="1" ht="22.5" customHeight="1" x14ac:dyDescent="0.25">
      <c r="A41" s="248"/>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t="s">
        <v>2</v>
      </c>
      <c r="AB41" s="248"/>
      <c r="AC41" s="248"/>
      <c r="AD41" s="248"/>
      <c r="AE41" s="248"/>
      <c r="AF41" s="248" t="s">
        <v>1</v>
      </c>
      <c r="AG41" s="248"/>
      <c r="AH41" s="248"/>
      <c r="AI41" s="248"/>
      <c r="AJ41" s="248"/>
      <c r="AK41" s="248" t="s">
        <v>26</v>
      </c>
      <c r="AL41" s="248"/>
      <c r="AM41" s="248"/>
      <c r="AN41" s="248"/>
      <c r="AO41" s="248"/>
      <c r="AP41" s="248" t="s">
        <v>2</v>
      </c>
      <c r="AQ41" s="248"/>
      <c r="AR41" s="248"/>
      <c r="AS41" s="248"/>
      <c r="AT41" s="248"/>
      <c r="AU41" s="248" t="s">
        <v>1</v>
      </c>
      <c r="AV41" s="248"/>
      <c r="AW41" s="248"/>
      <c r="AX41" s="248"/>
      <c r="AY41" s="248"/>
      <c r="AZ41" s="248" t="s">
        <v>26</v>
      </c>
      <c r="BA41" s="248"/>
      <c r="BB41" s="248"/>
      <c r="BC41" s="248"/>
      <c r="BD41" s="248" t="s">
        <v>2</v>
      </c>
      <c r="BE41" s="248"/>
      <c r="BF41" s="248"/>
      <c r="BG41" s="248"/>
      <c r="BH41" s="248"/>
      <c r="BI41" s="248" t="s">
        <v>1</v>
      </c>
      <c r="BJ41" s="248"/>
      <c r="BK41" s="248"/>
      <c r="BL41" s="248"/>
      <c r="BM41" s="248"/>
      <c r="BN41" s="248" t="s">
        <v>27</v>
      </c>
      <c r="BO41" s="248"/>
      <c r="BP41" s="248"/>
      <c r="BQ41" s="248"/>
    </row>
    <row r="42" spans="1:79" s="46" customFormat="1" ht="16" customHeight="1" x14ac:dyDescent="0.25">
      <c r="A42" s="259">
        <v>1</v>
      </c>
      <c r="B42" s="259"/>
      <c r="C42" s="259">
        <v>2</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137">
        <v>3</v>
      </c>
      <c r="AB42" s="139"/>
      <c r="AC42" s="139"/>
      <c r="AD42" s="139"/>
      <c r="AE42" s="138"/>
      <c r="AF42" s="137">
        <v>4</v>
      </c>
      <c r="AG42" s="139"/>
      <c r="AH42" s="139"/>
      <c r="AI42" s="139"/>
      <c r="AJ42" s="138"/>
      <c r="AK42" s="137">
        <v>5</v>
      </c>
      <c r="AL42" s="139"/>
      <c r="AM42" s="139"/>
      <c r="AN42" s="139"/>
      <c r="AO42" s="138"/>
      <c r="AP42" s="137">
        <v>6</v>
      </c>
      <c r="AQ42" s="139"/>
      <c r="AR42" s="139"/>
      <c r="AS42" s="139"/>
      <c r="AT42" s="138"/>
      <c r="AU42" s="137">
        <v>7</v>
      </c>
      <c r="AV42" s="139"/>
      <c r="AW42" s="139"/>
      <c r="AX42" s="139"/>
      <c r="AY42" s="138"/>
      <c r="AZ42" s="137">
        <v>8</v>
      </c>
      <c r="BA42" s="139"/>
      <c r="BB42" s="139"/>
      <c r="BC42" s="138"/>
      <c r="BD42" s="137">
        <v>9</v>
      </c>
      <c r="BE42" s="139"/>
      <c r="BF42" s="139"/>
      <c r="BG42" s="139"/>
      <c r="BH42" s="138"/>
      <c r="BI42" s="259">
        <v>10</v>
      </c>
      <c r="BJ42" s="259"/>
      <c r="BK42" s="259"/>
      <c r="BL42" s="259"/>
      <c r="BM42" s="259"/>
      <c r="BN42" s="259">
        <v>11</v>
      </c>
      <c r="BO42" s="259"/>
      <c r="BP42" s="259"/>
      <c r="BQ42" s="259"/>
    </row>
    <row r="43" spans="1:79" ht="15.75" hidden="1" customHeight="1" x14ac:dyDescent="0.3">
      <c r="A43" s="119" t="s">
        <v>13</v>
      </c>
      <c r="B43" s="119"/>
      <c r="C43" s="104" t="s">
        <v>14</v>
      </c>
      <c r="D43" s="104"/>
      <c r="E43" s="104"/>
      <c r="F43" s="104"/>
      <c r="G43" s="104"/>
      <c r="H43" s="104"/>
      <c r="I43" s="104"/>
      <c r="J43" s="104"/>
      <c r="K43" s="104"/>
      <c r="L43" s="104"/>
      <c r="M43" s="104"/>
      <c r="N43" s="104"/>
      <c r="O43" s="104"/>
      <c r="P43" s="104"/>
      <c r="Q43" s="104"/>
      <c r="R43" s="104"/>
      <c r="S43" s="104"/>
      <c r="T43" s="104"/>
      <c r="U43" s="104"/>
      <c r="V43" s="104"/>
      <c r="W43" s="104"/>
      <c r="X43" s="104"/>
      <c r="Y43" s="104"/>
      <c r="Z43" s="105"/>
      <c r="AA43" s="261" t="s">
        <v>10</v>
      </c>
      <c r="AB43" s="261"/>
      <c r="AC43" s="261"/>
      <c r="AD43" s="261"/>
      <c r="AE43" s="261"/>
      <c r="AF43" s="261" t="s">
        <v>9</v>
      </c>
      <c r="AG43" s="261"/>
      <c r="AH43" s="261"/>
      <c r="AI43" s="261"/>
      <c r="AJ43" s="261"/>
      <c r="AK43" s="262" t="s">
        <v>16</v>
      </c>
      <c r="AL43" s="262"/>
      <c r="AM43" s="262"/>
      <c r="AN43" s="262"/>
      <c r="AO43" s="262"/>
      <c r="AP43" s="261" t="s">
        <v>11</v>
      </c>
      <c r="AQ43" s="261"/>
      <c r="AR43" s="261"/>
      <c r="AS43" s="261"/>
      <c r="AT43" s="261"/>
      <c r="AU43" s="261" t="s">
        <v>12</v>
      </c>
      <c r="AV43" s="261"/>
      <c r="AW43" s="261"/>
      <c r="AX43" s="261"/>
      <c r="AY43" s="261"/>
      <c r="AZ43" s="262" t="s">
        <v>16</v>
      </c>
      <c r="BA43" s="262"/>
      <c r="BB43" s="262"/>
      <c r="BC43" s="262"/>
      <c r="BD43" s="243" t="s">
        <v>31</v>
      </c>
      <c r="BE43" s="243"/>
      <c r="BF43" s="243"/>
      <c r="BG43" s="243"/>
      <c r="BH43" s="243"/>
      <c r="BI43" s="243" t="s">
        <v>31</v>
      </c>
      <c r="BJ43" s="243"/>
      <c r="BK43" s="243"/>
      <c r="BL43" s="243"/>
      <c r="BM43" s="243"/>
      <c r="BN43" s="263" t="s">
        <v>16</v>
      </c>
      <c r="BO43" s="263"/>
      <c r="BP43" s="263"/>
      <c r="BQ43" s="263"/>
      <c r="CA43" s="1" t="s">
        <v>19</v>
      </c>
    </row>
    <row r="44" spans="1:79" ht="27.5" customHeight="1" x14ac:dyDescent="0.3">
      <c r="A44" s="260">
        <v>1</v>
      </c>
      <c r="B44" s="260"/>
      <c r="C44" s="151" t="s">
        <v>449</v>
      </c>
      <c r="D44" s="257"/>
      <c r="E44" s="257"/>
      <c r="F44" s="257"/>
      <c r="G44" s="257"/>
      <c r="H44" s="257"/>
      <c r="I44" s="257"/>
      <c r="J44" s="257"/>
      <c r="K44" s="257"/>
      <c r="L44" s="257"/>
      <c r="M44" s="257"/>
      <c r="N44" s="257"/>
      <c r="O44" s="257"/>
      <c r="P44" s="257"/>
      <c r="Q44" s="257"/>
      <c r="R44" s="257"/>
      <c r="S44" s="257"/>
      <c r="T44" s="257"/>
      <c r="U44" s="257"/>
      <c r="V44" s="257"/>
      <c r="W44" s="257"/>
      <c r="X44" s="257"/>
      <c r="Y44" s="257"/>
      <c r="Z44" s="258"/>
      <c r="AA44" s="254">
        <v>2005538</v>
      </c>
      <c r="AB44" s="254"/>
      <c r="AC44" s="254"/>
      <c r="AD44" s="254"/>
      <c r="AE44" s="254"/>
      <c r="AF44" s="254">
        <v>72678</v>
      </c>
      <c r="AG44" s="254"/>
      <c r="AH44" s="254"/>
      <c r="AI44" s="254"/>
      <c r="AJ44" s="254"/>
      <c r="AK44" s="254">
        <f>AA44+AF44</f>
        <v>2078216</v>
      </c>
      <c r="AL44" s="254"/>
      <c r="AM44" s="254"/>
      <c r="AN44" s="254"/>
      <c r="AO44" s="254"/>
      <c r="AP44" s="254">
        <v>2004516</v>
      </c>
      <c r="AQ44" s="254"/>
      <c r="AR44" s="254"/>
      <c r="AS44" s="254"/>
      <c r="AT44" s="254"/>
      <c r="AU44" s="254">
        <v>61719</v>
      </c>
      <c r="AV44" s="254"/>
      <c r="AW44" s="254"/>
      <c r="AX44" s="254"/>
      <c r="AY44" s="254"/>
      <c r="AZ44" s="254">
        <f>AP44+AU44</f>
        <v>2066235</v>
      </c>
      <c r="BA44" s="254"/>
      <c r="BB44" s="254"/>
      <c r="BC44" s="254"/>
      <c r="BD44" s="254">
        <f>AP44-AA44</f>
        <v>-1022</v>
      </c>
      <c r="BE44" s="254"/>
      <c r="BF44" s="254"/>
      <c r="BG44" s="254"/>
      <c r="BH44" s="254"/>
      <c r="BI44" s="254">
        <f>AU44-AF44</f>
        <v>-10959</v>
      </c>
      <c r="BJ44" s="254"/>
      <c r="BK44" s="254"/>
      <c r="BL44" s="254"/>
      <c r="BM44" s="254"/>
      <c r="BN44" s="254">
        <f>BD44+BI44</f>
        <v>-11981</v>
      </c>
      <c r="BO44" s="254"/>
      <c r="BP44" s="254"/>
      <c r="BQ44" s="254"/>
      <c r="CA44" s="1" t="s">
        <v>20</v>
      </c>
    </row>
    <row r="45" spans="1:79" s="37" customFormat="1" ht="15" customHeight="1" x14ac:dyDescent="0.3">
      <c r="A45" s="288"/>
      <c r="B45" s="288"/>
      <c r="C45" s="331" t="s">
        <v>80</v>
      </c>
      <c r="D45" s="272"/>
      <c r="E45" s="272"/>
      <c r="F45" s="272"/>
      <c r="G45" s="272"/>
      <c r="H45" s="272"/>
      <c r="I45" s="272"/>
      <c r="J45" s="272"/>
      <c r="K45" s="272"/>
      <c r="L45" s="272"/>
      <c r="M45" s="272"/>
      <c r="N45" s="272"/>
      <c r="O45" s="272"/>
      <c r="P45" s="272"/>
      <c r="Q45" s="272"/>
      <c r="R45" s="272"/>
      <c r="S45" s="272"/>
      <c r="T45" s="272"/>
      <c r="U45" s="272"/>
      <c r="V45" s="272"/>
      <c r="W45" s="272"/>
      <c r="X45" s="272"/>
      <c r="Y45" s="272"/>
      <c r="Z45" s="273"/>
      <c r="AA45" s="287">
        <f>AA44</f>
        <v>2005538</v>
      </c>
      <c r="AB45" s="287"/>
      <c r="AC45" s="287"/>
      <c r="AD45" s="287"/>
      <c r="AE45" s="287"/>
      <c r="AF45" s="287">
        <f>AF44</f>
        <v>72678</v>
      </c>
      <c r="AG45" s="287"/>
      <c r="AH45" s="287"/>
      <c r="AI45" s="287"/>
      <c r="AJ45" s="287"/>
      <c r="AK45" s="287">
        <f>AA45+AF45</f>
        <v>2078216</v>
      </c>
      <c r="AL45" s="287"/>
      <c r="AM45" s="287"/>
      <c r="AN45" s="287"/>
      <c r="AO45" s="287"/>
      <c r="AP45" s="287">
        <f>AP44</f>
        <v>2004516</v>
      </c>
      <c r="AQ45" s="287"/>
      <c r="AR45" s="287"/>
      <c r="AS45" s="287"/>
      <c r="AT45" s="287"/>
      <c r="AU45" s="287">
        <f>AU44</f>
        <v>61719</v>
      </c>
      <c r="AV45" s="287"/>
      <c r="AW45" s="287"/>
      <c r="AX45" s="287"/>
      <c r="AY45" s="287"/>
      <c r="AZ45" s="287">
        <f>AP45+AU45</f>
        <v>2066235</v>
      </c>
      <c r="BA45" s="287"/>
      <c r="BB45" s="287"/>
      <c r="BC45" s="287"/>
      <c r="BD45" s="287">
        <f>AP45-AA45</f>
        <v>-1022</v>
      </c>
      <c r="BE45" s="287"/>
      <c r="BF45" s="287"/>
      <c r="BG45" s="287"/>
      <c r="BH45" s="287"/>
      <c r="BI45" s="287">
        <f>AU45-AF45</f>
        <v>-10959</v>
      </c>
      <c r="BJ45" s="287"/>
      <c r="BK45" s="287"/>
      <c r="BL45" s="287"/>
      <c r="BM45" s="287"/>
      <c r="BN45" s="287">
        <f>BD45+BI45</f>
        <v>-11981</v>
      </c>
      <c r="BO45" s="287"/>
      <c r="BP45" s="287"/>
      <c r="BQ45" s="287"/>
    </row>
    <row r="47" spans="1:79" ht="29.25" customHeight="1" x14ac:dyDescent="0.3">
      <c r="A47" s="118" t="s">
        <v>75</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row>
    <row r="48" spans="1:79" ht="9.75"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3">
      <c r="A49" s="264" t="s">
        <v>3</v>
      </c>
      <c r="B49" s="264"/>
      <c r="C49" s="119" t="s">
        <v>60</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row>
    <row r="50" spans="1:79" x14ac:dyDescent="0.3">
      <c r="A50" s="264">
        <v>1</v>
      </c>
      <c r="B50" s="264"/>
      <c r="C50" s="277">
        <v>2</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row>
    <row r="51" spans="1:79" ht="32" customHeight="1" x14ac:dyDescent="0.3">
      <c r="A51" s="349">
        <v>1</v>
      </c>
      <c r="B51" s="350"/>
      <c r="C51" s="267" t="s">
        <v>558</v>
      </c>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CA51" s="1" t="s">
        <v>69</v>
      </c>
    </row>
    <row r="53" spans="1:79" ht="15.75" customHeight="1" x14ac:dyDescent="0.3">
      <c r="A53" s="118" t="s">
        <v>42</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row>
    <row r="54" spans="1:79" ht="15" customHeight="1" x14ac:dyDescent="0.3">
      <c r="A54" s="136" t="s">
        <v>102</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row>
    <row r="55" spans="1:79" s="46" customFormat="1" ht="21" customHeight="1" x14ac:dyDescent="0.25">
      <c r="A55" s="318" t="s">
        <v>3</v>
      </c>
      <c r="B55" s="319"/>
      <c r="C55" s="248" t="s">
        <v>28</v>
      </c>
      <c r="D55" s="248"/>
      <c r="E55" s="248"/>
      <c r="F55" s="248"/>
      <c r="G55" s="248"/>
      <c r="H55" s="248"/>
      <c r="I55" s="248"/>
      <c r="J55" s="248"/>
      <c r="K55" s="248"/>
      <c r="L55" s="248"/>
      <c r="M55" s="248"/>
      <c r="N55" s="248"/>
      <c r="O55" s="248"/>
      <c r="P55" s="248"/>
      <c r="Q55" s="248"/>
      <c r="R55" s="248"/>
      <c r="S55" s="248" t="s">
        <v>25</v>
      </c>
      <c r="T55" s="248"/>
      <c r="U55" s="248"/>
      <c r="V55" s="248"/>
      <c r="W55" s="248"/>
      <c r="X55" s="248"/>
      <c r="Y55" s="248"/>
      <c r="Z55" s="248"/>
      <c r="AA55" s="248"/>
      <c r="AB55" s="248"/>
      <c r="AC55" s="248"/>
      <c r="AD55" s="248"/>
      <c r="AE55" s="248"/>
      <c r="AF55" s="248"/>
      <c r="AG55" s="248"/>
      <c r="AH55" s="248"/>
      <c r="AI55" s="248" t="s">
        <v>44</v>
      </c>
      <c r="AJ55" s="248"/>
      <c r="AK55" s="248"/>
      <c r="AL55" s="248"/>
      <c r="AM55" s="248"/>
      <c r="AN55" s="248"/>
      <c r="AO55" s="248"/>
      <c r="AP55" s="248"/>
      <c r="AQ55" s="248"/>
      <c r="AR55" s="248"/>
      <c r="AS55" s="248"/>
      <c r="AT55" s="248"/>
      <c r="AU55" s="248"/>
      <c r="AV55" s="248"/>
      <c r="AW55" s="248"/>
      <c r="AX55" s="248"/>
      <c r="AY55" s="248" t="s">
        <v>0</v>
      </c>
      <c r="AZ55" s="248"/>
      <c r="BA55" s="248"/>
      <c r="BB55" s="248"/>
      <c r="BC55" s="248"/>
      <c r="BD55" s="248"/>
      <c r="BE55" s="248"/>
      <c r="BF55" s="248"/>
      <c r="BG55" s="248"/>
      <c r="BH55" s="248"/>
      <c r="BI55" s="248"/>
      <c r="BJ55" s="248"/>
      <c r="BK55" s="248"/>
      <c r="BL55" s="248"/>
      <c r="BM55" s="248"/>
      <c r="BN55" s="248"/>
      <c r="BO55" s="50"/>
      <c r="BP55" s="50"/>
      <c r="BQ55" s="50"/>
    </row>
    <row r="56" spans="1:79" s="46" customFormat="1" ht="22" customHeight="1" x14ac:dyDescent="0.25">
      <c r="A56" s="320"/>
      <c r="B56" s="321"/>
      <c r="C56" s="248"/>
      <c r="D56" s="248"/>
      <c r="E56" s="248"/>
      <c r="F56" s="248"/>
      <c r="G56" s="248"/>
      <c r="H56" s="248"/>
      <c r="I56" s="248"/>
      <c r="J56" s="248"/>
      <c r="K56" s="248"/>
      <c r="L56" s="248"/>
      <c r="M56" s="248"/>
      <c r="N56" s="248"/>
      <c r="O56" s="248"/>
      <c r="P56" s="248"/>
      <c r="Q56" s="248"/>
      <c r="R56" s="248"/>
      <c r="S56" s="248" t="s">
        <v>2</v>
      </c>
      <c r="T56" s="248"/>
      <c r="U56" s="248"/>
      <c r="V56" s="248"/>
      <c r="W56" s="248"/>
      <c r="X56" s="248" t="s">
        <v>1</v>
      </c>
      <c r="Y56" s="248"/>
      <c r="Z56" s="248"/>
      <c r="AA56" s="248"/>
      <c r="AB56" s="248"/>
      <c r="AC56" s="248" t="s">
        <v>26</v>
      </c>
      <c r="AD56" s="248"/>
      <c r="AE56" s="248"/>
      <c r="AF56" s="248"/>
      <c r="AG56" s="248"/>
      <c r="AH56" s="248"/>
      <c r="AI56" s="248" t="s">
        <v>2</v>
      </c>
      <c r="AJ56" s="248"/>
      <c r="AK56" s="248"/>
      <c r="AL56" s="248"/>
      <c r="AM56" s="248"/>
      <c r="AN56" s="248" t="s">
        <v>1</v>
      </c>
      <c r="AO56" s="248"/>
      <c r="AP56" s="248"/>
      <c r="AQ56" s="248"/>
      <c r="AR56" s="248"/>
      <c r="AS56" s="248" t="s">
        <v>26</v>
      </c>
      <c r="AT56" s="248"/>
      <c r="AU56" s="248"/>
      <c r="AV56" s="248"/>
      <c r="AW56" s="248"/>
      <c r="AX56" s="248"/>
      <c r="AY56" s="89" t="s">
        <v>2</v>
      </c>
      <c r="AZ56" s="325"/>
      <c r="BA56" s="325"/>
      <c r="BB56" s="325"/>
      <c r="BC56" s="90"/>
      <c r="BD56" s="89" t="s">
        <v>1</v>
      </c>
      <c r="BE56" s="325"/>
      <c r="BF56" s="325"/>
      <c r="BG56" s="325"/>
      <c r="BH56" s="90"/>
      <c r="BI56" s="248" t="s">
        <v>26</v>
      </c>
      <c r="BJ56" s="248"/>
      <c r="BK56" s="248"/>
      <c r="BL56" s="248"/>
      <c r="BM56" s="248"/>
      <c r="BN56" s="248"/>
      <c r="BO56" s="50"/>
      <c r="BP56" s="50"/>
      <c r="BQ56" s="50"/>
    </row>
    <row r="57" spans="1:79" ht="16" customHeight="1" x14ac:dyDescent="0.3">
      <c r="A57" s="119">
        <v>1</v>
      </c>
      <c r="B57" s="119"/>
      <c r="C57" s="119">
        <v>2</v>
      </c>
      <c r="D57" s="119"/>
      <c r="E57" s="119"/>
      <c r="F57" s="119"/>
      <c r="G57" s="119"/>
      <c r="H57" s="119"/>
      <c r="I57" s="119"/>
      <c r="J57" s="119"/>
      <c r="K57" s="119"/>
      <c r="L57" s="119"/>
      <c r="M57" s="119"/>
      <c r="N57" s="119"/>
      <c r="O57" s="119"/>
      <c r="P57" s="119"/>
      <c r="Q57" s="119"/>
      <c r="R57" s="119"/>
      <c r="S57" s="119">
        <v>3</v>
      </c>
      <c r="T57" s="119"/>
      <c r="U57" s="119"/>
      <c r="V57" s="119"/>
      <c r="W57" s="119"/>
      <c r="X57" s="119">
        <v>4</v>
      </c>
      <c r="Y57" s="119"/>
      <c r="Z57" s="119"/>
      <c r="AA57" s="119"/>
      <c r="AB57" s="119"/>
      <c r="AC57" s="119">
        <v>5</v>
      </c>
      <c r="AD57" s="119"/>
      <c r="AE57" s="119"/>
      <c r="AF57" s="119"/>
      <c r="AG57" s="119"/>
      <c r="AH57" s="119"/>
      <c r="AI57" s="119">
        <v>6</v>
      </c>
      <c r="AJ57" s="119"/>
      <c r="AK57" s="119"/>
      <c r="AL57" s="119"/>
      <c r="AM57" s="119"/>
      <c r="AN57" s="119">
        <v>7</v>
      </c>
      <c r="AO57" s="119"/>
      <c r="AP57" s="119"/>
      <c r="AQ57" s="119"/>
      <c r="AR57" s="119"/>
      <c r="AS57" s="119">
        <v>8</v>
      </c>
      <c r="AT57" s="119"/>
      <c r="AU57" s="119"/>
      <c r="AV57" s="119"/>
      <c r="AW57" s="119"/>
      <c r="AX57" s="119"/>
      <c r="AY57" s="119">
        <v>9</v>
      </c>
      <c r="AZ57" s="119"/>
      <c r="BA57" s="119"/>
      <c r="BB57" s="119"/>
      <c r="BC57" s="119"/>
      <c r="BD57" s="119">
        <v>10</v>
      </c>
      <c r="BE57" s="119"/>
      <c r="BF57" s="119"/>
      <c r="BG57" s="119"/>
      <c r="BH57" s="119"/>
      <c r="BI57" s="103">
        <v>11</v>
      </c>
      <c r="BJ57" s="104"/>
      <c r="BK57" s="104"/>
      <c r="BL57" s="104"/>
      <c r="BM57" s="104"/>
      <c r="BN57" s="105"/>
      <c r="BO57" s="10"/>
      <c r="BP57" s="10"/>
      <c r="BQ57" s="10"/>
    </row>
    <row r="58" spans="1:79" ht="18" hidden="1" customHeight="1" x14ac:dyDescent="0.3">
      <c r="A58" s="119" t="s">
        <v>13</v>
      </c>
      <c r="B58" s="119"/>
      <c r="C58" s="275" t="s">
        <v>14</v>
      </c>
      <c r="D58" s="275"/>
      <c r="E58" s="275"/>
      <c r="F58" s="275"/>
      <c r="G58" s="275"/>
      <c r="H58" s="275"/>
      <c r="I58" s="275"/>
      <c r="J58" s="275"/>
      <c r="K58" s="275"/>
      <c r="L58" s="275"/>
      <c r="M58" s="275"/>
      <c r="N58" s="275"/>
      <c r="O58" s="275"/>
      <c r="P58" s="275"/>
      <c r="Q58" s="275"/>
      <c r="R58" s="275"/>
      <c r="S58" s="261" t="s">
        <v>10</v>
      </c>
      <c r="T58" s="261"/>
      <c r="U58" s="261"/>
      <c r="V58" s="261"/>
      <c r="W58" s="261"/>
      <c r="X58" s="261" t="s">
        <v>9</v>
      </c>
      <c r="Y58" s="261"/>
      <c r="Z58" s="261"/>
      <c r="AA58" s="261"/>
      <c r="AB58" s="261"/>
      <c r="AC58" s="262" t="s">
        <v>16</v>
      </c>
      <c r="AD58" s="263"/>
      <c r="AE58" s="263"/>
      <c r="AF58" s="263"/>
      <c r="AG58" s="263"/>
      <c r="AH58" s="263"/>
      <c r="AI58" s="261" t="s">
        <v>11</v>
      </c>
      <c r="AJ58" s="261"/>
      <c r="AK58" s="261"/>
      <c r="AL58" s="261"/>
      <c r="AM58" s="261"/>
      <c r="AN58" s="261" t="s">
        <v>12</v>
      </c>
      <c r="AO58" s="261"/>
      <c r="AP58" s="261"/>
      <c r="AQ58" s="261"/>
      <c r="AR58" s="261"/>
      <c r="AS58" s="262" t="s">
        <v>16</v>
      </c>
      <c r="AT58" s="263"/>
      <c r="AU58" s="263"/>
      <c r="AV58" s="263"/>
      <c r="AW58" s="263"/>
      <c r="AX58" s="263"/>
      <c r="AY58" s="143" t="s">
        <v>17</v>
      </c>
      <c r="AZ58" s="144"/>
      <c r="BA58" s="144"/>
      <c r="BB58" s="144"/>
      <c r="BC58" s="145"/>
      <c r="BD58" s="143" t="s">
        <v>17</v>
      </c>
      <c r="BE58" s="144"/>
      <c r="BF58" s="144"/>
      <c r="BG58" s="144"/>
      <c r="BH58" s="145"/>
      <c r="BI58" s="263" t="s">
        <v>16</v>
      </c>
      <c r="BJ58" s="263"/>
      <c r="BK58" s="263"/>
      <c r="BL58" s="263"/>
      <c r="BM58" s="263"/>
      <c r="BN58" s="263"/>
      <c r="BO58" s="5"/>
      <c r="BP58" s="5"/>
      <c r="BQ58" s="5"/>
      <c r="CA58" s="1" t="s">
        <v>21</v>
      </c>
    </row>
    <row r="59" spans="1:79" ht="50.5" customHeight="1" x14ac:dyDescent="0.3">
      <c r="A59" s="119">
        <v>1</v>
      </c>
      <c r="B59" s="119"/>
      <c r="C59" s="120" t="s">
        <v>81</v>
      </c>
      <c r="D59" s="257"/>
      <c r="E59" s="257"/>
      <c r="F59" s="257"/>
      <c r="G59" s="257"/>
      <c r="H59" s="257"/>
      <c r="I59" s="257"/>
      <c r="J59" s="257"/>
      <c r="K59" s="257"/>
      <c r="L59" s="257"/>
      <c r="M59" s="257"/>
      <c r="N59" s="257"/>
      <c r="O59" s="257"/>
      <c r="P59" s="257"/>
      <c r="Q59" s="257"/>
      <c r="R59" s="258"/>
      <c r="S59" s="242">
        <f>AA45</f>
        <v>2005538</v>
      </c>
      <c r="T59" s="242"/>
      <c r="U59" s="242"/>
      <c r="V59" s="242"/>
      <c r="W59" s="242"/>
      <c r="X59" s="242">
        <v>72678</v>
      </c>
      <c r="Y59" s="242"/>
      <c r="Z59" s="242"/>
      <c r="AA59" s="242"/>
      <c r="AB59" s="242"/>
      <c r="AC59" s="242">
        <f>S59+X59</f>
        <v>2078216</v>
      </c>
      <c r="AD59" s="242"/>
      <c r="AE59" s="242"/>
      <c r="AF59" s="242"/>
      <c r="AG59" s="242"/>
      <c r="AH59" s="242"/>
      <c r="AI59" s="242">
        <f>AP44</f>
        <v>2004516</v>
      </c>
      <c r="AJ59" s="242"/>
      <c r="AK59" s="242"/>
      <c r="AL59" s="242"/>
      <c r="AM59" s="242"/>
      <c r="AN59" s="242">
        <f>AU44</f>
        <v>61719</v>
      </c>
      <c r="AO59" s="242"/>
      <c r="AP59" s="242"/>
      <c r="AQ59" s="242"/>
      <c r="AR59" s="242"/>
      <c r="AS59" s="242">
        <f>AI59+AN59</f>
        <v>2066235</v>
      </c>
      <c r="AT59" s="242"/>
      <c r="AU59" s="242"/>
      <c r="AV59" s="242"/>
      <c r="AW59" s="242"/>
      <c r="AX59" s="242"/>
      <c r="AY59" s="242">
        <f>AI59-S59</f>
        <v>-1022</v>
      </c>
      <c r="AZ59" s="242"/>
      <c r="BA59" s="242"/>
      <c r="BB59" s="242"/>
      <c r="BC59" s="242"/>
      <c r="BD59" s="291">
        <f>AN59-X59</f>
        <v>-10959</v>
      </c>
      <c r="BE59" s="291"/>
      <c r="BF59" s="291"/>
      <c r="BG59" s="291"/>
      <c r="BH59" s="291"/>
      <c r="BI59" s="291">
        <f>AY59+BD59</f>
        <v>-11981</v>
      </c>
      <c r="BJ59" s="291"/>
      <c r="BK59" s="291"/>
      <c r="BL59" s="291"/>
      <c r="BM59" s="291"/>
      <c r="BN59" s="291"/>
      <c r="BO59" s="6"/>
      <c r="BP59" s="6"/>
      <c r="BQ59" s="6"/>
      <c r="CA59" s="1" t="s">
        <v>22</v>
      </c>
    </row>
    <row r="60" spans="1:79" s="37" customFormat="1" ht="15" hidden="1" customHeight="1" x14ac:dyDescent="0.3">
      <c r="A60" s="270"/>
      <c r="B60" s="270"/>
      <c r="C60" s="271" t="s">
        <v>82</v>
      </c>
      <c r="D60" s="272"/>
      <c r="E60" s="272"/>
      <c r="F60" s="272"/>
      <c r="G60" s="272"/>
      <c r="H60" s="272"/>
      <c r="I60" s="272"/>
      <c r="J60" s="272"/>
      <c r="K60" s="272"/>
      <c r="L60" s="272"/>
      <c r="M60" s="272"/>
      <c r="N60" s="272"/>
      <c r="O60" s="272"/>
      <c r="P60" s="272"/>
      <c r="Q60" s="272"/>
      <c r="R60" s="273"/>
      <c r="S60" s="274">
        <v>1754375</v>
      </c>
      <c r="T60" s="274"/>
      <c r="U60" s="274"/>
      <c r="V60" s="274"/>
      <c r="W60" s="274"/>
      <c r="X60" s="274">
        <v>0</v>
      </c>
      <c r="Y60" s="274"/>
      <c r="Z60" s="274"/>
      <c r="AA60" s="274"/>
      <c r="AB60" s="274"/>
      <c r="AC60" s="274">
        <f>S60+X60</f>
        <v>1754375</v>
      </c>
      <c r="AD60" s="274"/>
      <c r="AE60" s="274"/>
      <c r="AF60" s="274"/>
      <c r="AG60" s="274"/>
      <c r="AH60" s="274"/>
      <c r="AI60" s="274">
        <v>0</v>
      </c>
      <c r="AJ60" s="274"/>
      <c r="AK60" s="274"/>
      <c r="AL60" s="274"/>
      <c r="AM60" s="274"/>
      <c r="AN60" s="274">
        <v>0</v>
      </c>
      <c r="AO60" s="274"/>
      <c r="AP60" s="274"/>
      <c r="AQ60" s="274"/>
      <c r="AR60" s="274"/>
      <c r="AS60" s="274">
        <f>AI60+AN60</f>
        <v>0</v>
      </c>
      <c r="AT60" s="274"/>
      <c r="AU60" s="274"/>
      <c r="AV60" s="274"/>
      <c r="AW60" s="274"/>
      <c r="AX60" s="274"/>
      <c r="AY60" s="274">
        <f>AI60-S60</f>
        <v>-1754375</v>
      </c>
      <c r="AZ60" s="274"/>
      <c r="BA60" s="274"/>
      <c r="BB60" s="274"/>
      <c r="BC60" s="274"/>
      <c r="BD60" s="276">
        <f>AN60-X60</f>
        <v>0</v>
      </c>
      <c r="BE60" s="276"/>
      <c r="BF60" s="276"/>
      <c r="BG60" s="276"/>
      <c r="BH60" s="276"/>
      <c r="BI60" s="276">
        <f>AY60+BD60</f>
        <v>-1754375</v>
      </c>
      <c r="BJ60" s="276"/>
      <c r="BK60" s="276"/>
      <c r="BL60" s="276"/>
      <c r="BM60" s="276"/>
      <c r="BN60" s="276"/>
      <c r="BO60" s="38"/>
      <c r="BP60" s="38"/>
      <c r="BQ60" s="38"/>
    </row>
    <row r="62" spans="1:79" ht="15.75" customHeight="1" x14ac:dyDescent="0.3">
      <c r="A62" s="118" t="s">
        <v>43</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row>
    <row r="63" spans="1:79" ht="15.75" customHeight="1" x14ac:dyDescent="0.3">
      <c r="A63" s="118" t="s">
        <v>61</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row>
    <row r="64" spans="1:79" ht="8.25" customHeight="1" x14ac:dyDescent="0.3"/>
    <row r="65" spans="1:79" s="46" customFormat="1" ht="32" customHeight="1" x14ac:dyDescent="0.25">
      <c r="A65" s="318" t="s">
        <v>3</v>
      </c>
      <c r="B65" s="319"/>
      <c r="C65" s="318" t="s">
        <v>6</v>
      </c>
      <c r="D65" s="323"/>
      <c r="E65" s="323"/>
      <c r="F65" s="323"/>
      <c r="G65" s="323"/>
      <c r="H65" s="323"/>
      <c r="I65" s="319"/>
      <c r="J65" s="318" t="s">
        <v>5</v>
      </c>
      <c r="K65" s="323"/>
      <c r="L65" s="323"/>
      <c r="M65" s="323"/>
      <c r="N65" s="319"/>
      <c r="O65" s="318" t="s">
        <v>4</v>
      </c>
      <c r="P65" s="323"/>
      <c r="Q65" s="323"/>
      <c r="R65" s="323"/>
      <c r="S65" s="323"/>
      <c r="T65" s="323"/>
      <c r="U65" s="323"/>
      <c r="V65" s="323"/>
      <c r="W65" s="323"/>
      <c r="X65" s="319"/>
      <c r="Y65" s="248" t="s">
        <v>25</v>
      </c>
      <c r="Z65" s="248"/>
      <c r="AA65" s="248"/>
      <c r="AB65" s="248"/>
      <c r="AC65" s="248"/>
      <c r="AD65" s="248"/>
      <c r="AE65" s="248"/>
      <c r="AF65" s="248"/>
      <c r="AG65" s="248"/>
      <c r="AH65" s="248"/>
      <c r="AI65" s="248"/>
      <c r="AJ65" s="248"/>
      <c r="AK65" s="248"/>
      <c r="AL65" s="248"/>
      <c r="AM65" s="248"/>
      <c r="AN65" s="248" t="s">
        <v>45</v>
      </c>
      <c r="AO65" s="248"/>
      <c r="AP65" s="248"/>
      <c r="AQ65" s="248"/>
      <c r="AR65" s="248"/>
      <c r="AS65" s="248"/>
      <c r="AT65" s="248"/>
      <c r="AU65" s="248"/>
      <c r="AV65" s="248"/>
      <c r="AW65" s="248"/>
      <c r="AX65" s="248"/>
      <c r="AY65" s="248"/>
      <c r="AZ65" s="248"/>
      <c r="BA65" s="248"/>
      <c r="BB65" s="248"/>
      <c r="BC65" s="322" t="s">
        <v>0</v>
      </c>
      <c r="BD65" s="322"/>
      <c r="BE65" s="322"/>
      <c r="BF65" s="322"/>
      <c r="BG65" s="322"/>
      <c r="BH65" s="322"/>
      <c r="BI65" s="322"/>
      <c r="BJ65" s="322"/>
      <c r="BK65" s="322"/>
      <c r="BL65" s="322"/>
      <c r="BM65" s="322"/>
      <c r="BN65" s="322"/>
      <c r="BO65" s="322"/>
      <c r="BP65" s="322"/>
      <c r="BQ65" s="322"/>
      <c r="BR65" s="56"/>
      <c r="BS65" s="56"/>
      <c r="BT65" s="56"/>
      <c r="BU65" s="56"/>
      <c r="BV65" s="56"/>
      <c r="BW65" s="56"/>
      <c r="BX65" s="56"/>
      <c r="BY65" s="56"/>
      <c r="BZ65" s="51"/>
    </row>
    <row r="66" spans="1:79" s="46" customFormat="1" ht="23" customHeight="1" x14ac:dyDescent="0.25">
      <c r="A66" s="320"/>
      <c r="B66" s="321"/>
      <c r="C66" s="320"/>
      <c r="D66" s="324"/>
      <c r="E66" s="324"/>
      <c r="F66" s="324"/>
      <c r="G66" s="324"/>
      <c r="H66" s="324"/>
      <c r="I66" s="321"/>
      <c r="J66" s="320"/>
      <c r="K66" s="324"/>
      <c r="L66" s="324"/>
      <c r="M66" s="324"/>
      <c r="N66" s="321"/>
      <c r="O66" s="320"/>
      <c r="P66" s="324"/>
      <c r="Q66" s="324"/>
      <c r="R66" s="324"/>
      <c r="S66" s="324"/>
      <c r="T66" s="324"/>
      <c r="U66" s="324"/>
      <c r="V66" s="324"/>
      <c r="W66" s="324"/>
      <c r="X66" s="321"/>
      <c r="Y66" s="89" t="s">
        <v>2</v>
      </c>
      <c r="Z66" s="325"/>
      <c r="AA66" s="325"/>
      <c r="AB66" s="325"/>
      <c r="AC66" s="90"/>
      <c r="AD66" s="89" t="s">
        <v>1</v>
      </c>
      <c r="AE66" s="325"/>
      <c r="AF66" s="325"/>
      <c r="AG66" s="325"/>
      <c r="AH66" s="90"/>
      <c r="AI66" s="248" t="s">
        <v>26</v>
      </c>
      <c r="AJ66" s="248"/>
      <c r="AK66" s="248"/>
      <c r="AL66" s="248"/>
      <c r="AM66" s="248"/>
      <c r="AN66" s="248" t="s">
        <v>2</v>
      </c>
      <c r="AO66" s="248"/>
      <c r="AP66" s="248"/>
      <c r="AQ66" s="248"/>
      <c r="AR66" s="248"/>
      <c r="AS66" s="248" t="s">
        <v>1</v>
      </c>
      <c r="AT66" s="248"/>
      <c r="AU66" s="248"/>
      <c r="AV66" s="248"/>
      <c r="AW66" s="248"/>
      <c r="AX66" s="248" t="s">
        <v>26</v>
      </c>
      <c r="AY66" s="248"/>
      <c r="AZ66" s="248"/>
      <c r="BA66" s="248"/>
      <c r="BB66" s="248"/>
      <c r="BC66" s="248" t="s">
        <v>2</v>
      </c>
      <c r="BD66" s="248"/>
      <c r="BE66" s="248"/>
      <c r="BF66" s="248"/>
      <c r="BG66" s="248"/>
      <c r="BH66" s="248" t="s">
        <v>1</v>
      </c>
      <c r="BI66" s="248"/>
      <c r="BJ66" s="248"/>
      <c r="BK66" s="248"/>
      <c r="BL66" s="248"/>
      <c r="BM66" s="248" t="s">
        <v>26</v>
      </c>
      <c r="BN66" s="248"/>
      <c r="BO66" s="248"/>
      <c r="BP66" s="248"/>
      <c r="BQ66" s="248"/>
      <c r="BR66" s="50"/>
      <c r="BS66" s="50"/>
      <c r="BT66" s="50"/>
      <c r="BU66" s="50"/>
      <c r="BV66" s="50"/>
      <c r="BW66" s="50"/>
      <c r="BX66" s="50"/>
      <c r="BY66" s="50"/>
      <c r="BZ66" s="51"/>
    </row>
    <row r="67" spans="1:79" ht="16" customHeight="1" x14ac:dyDescent="0.3">
      <c r="A67" s="119">
        <v>1</v>
      </c>
      <c r="B67" s="119"/>
      <c r="C67" s="119">
        <v>2</v>
      </c>
      <c r="D67" s="119"/>
      <c r="E67" s="119"/>
      <c r="F67" s="119"/>
      <c r="G67" s="119"/>
      <c r="H67" s="119"/>
      <c r="I67" s="119"/>
      <c r="J67" s="119">
        <v>3</v>
      </c>
      <c r="K67" s="119"/>
      <c r="L67" s="119"/>
      <c r="M67" s="119"/>
      <c r="N67" s="119"/>
      <c r="O67" s="119">
        <v>4</v>
      </c>
      <c r="P67" s="119"/>
      <c r="Q67" s="119"/>
      <c r="R67" s="119"/>
      <c r="S67" s="119"/>
      <c r="T67" s="119"/>
      <c r="U67" s="119"/>
      <c r="V67" s="119"/>
      <c r="W67" s="119"/>
      <c r="X67" s="119"/>
      <c r="Y67" s="119">
        <v>5</v>
      </c>
      <c r="Z67" s="119"/>
      <c r="AA67" s="119"/>
      <c r="AB67" s="119"/>
      <c r="AC67" s="119"/>
      <c r="AD67" s="119">
        <v>6</v>
      </c>
      <c r="AE67" s="119"/>
      <c r="AF67" s="119"/>
      <c r="AG67" s="119"/>
      <c r="AH67" s="119"/>
      <c r="AI67" s="119">
        <v>7</v>
      </c>
      <c r="AJ67" s="119"/>
      <c r="AK67" s="119"/>
      <c r="AL67" s="119"/>
      <c r="AM67" s="119"/>
      <c r="AN67" s="103">
        <v>8</v>
      </c>
      <c r="AO67" s="104"/>
      <c r="AP67" s="104"/>
      <c r="AQ67" s="104"/>
      <c r="AR67" s="105"/>
      <c r="AS67" s="103">
        <v>9</v>
      </c>
      <c r="AT67" s="104"/>
      <c r="AU67" s="104"/>
      <c r="AV67" s="104"/>
      <c r="AW67" s="105"/>
      <c r="AX67" s="103">
        <v>10</v>
      </c>
      <c r="AY67" s="104"/>
      <c r="AZ67" s="104"/>
      <c r="BA67" s="104"/>
      <c r="BB67" s="105"/>
      <c r="BC67" s="103">
        <v>11</v>
      </c>
      <c r="BD67" s="104"/>
      <c r="BE67" s="104"/>
      <c r="BF67" s="104"/>
      <c r="BG67" s="105"/>
      <c r="BH67" s="103">
        <v>12</v>
      </c>
      <c r="BI67" s="104"/>
      <c r="BJ67" s="104"/>
      <c r="BK67" s="104"/>
      <c r="BL67" s="105"/>
      <c r="BM67" s="103">
        <v>13</v>
      </c>
      <c r="BN67" s="104"/>
      <c r="BO67" s="104"/>
      <c r="BP67" s="104"/>
      <c r="BQ67" s="105"/>
      <c r="BR67" s="47"/>
      <c r="BS67" s="47"/>
      <c r="BT67" s="47"/>
      <c r="BU67" s="47"/>
      <c r="BV67" s="47"/>
      <c r="BW67" s="47"/>
      <c r="BX67" s="47"/>
      <c r="BY67" s="47"/>
      <c r="BZ67" s="7"/>
    </row>
    <row r="68" spans="1:79" ht="12.75" hidden="1" customHeight="1" x14ac:dyDescent="0.3">
      <c r="A68" s="119" t="s">
        <v>36</v>
      </c>
      <c r="B68" s="119"/>
      <c r="C68" s="120" t="s">
        <v>14</v>
      </c>
      <c r="D68" s="121"/>
      <c r="E68" s="121"/>
      <c r="F68" s="121"/>
      <c r="G68" s="121"/>
      <c r="H68" s="121"/>
      <c r="I68" s="122"/>
      <c r="J68" s="119" t="s">
        <v>15</v>
      </c>
      <c r="K68" s="119"/>
      <c r="L68" s="119"/>
      <c r="M68" s="119"/>
      <c r="N68" s="119"/>
      <c r="O68" s="275" t="s">
        <v>37</v>
      </c>
      <c r="P68" s="275"/>
      <c r="Q68" s="275"/>
      <c r="R68" s="275"/>
      <c r="S68" s="275"/>
      <c r="T68" s="275"/>
      <c r="U68" s="275"/>
      <c r="V68" s="275"/>
      <c r="W68" s="275"/>
      <c r="X68" s="120"/>
      <c r="Y68" s="261" t="s">
        <v>10</v>
      </c>
      <c r="Z68" s="261"/>
      <c r="AA68" s="261"/>
      <c r="AB68" s="261"/>
      <c r="AC68" s="261"/>
      <c r="AD68" s="261" t="s">
        <v>29</v>
      </c>
      <c r="AE68" s="261"/>
      <c r="AF68" s="261"/>
      <c r="AG68" s="261"/>
      <c r="AH68" s="261"/>
      <c r="AI68" s="261" t="s">
        <v>77</v>
      </c>
      <c r="AJ68" s="261"/>
      <c r="AK68" s="261"/>
      <c r="AL68" s="261"/>
      <c r="AM68" s="261"/>
      <c r="AN68" s="261" t="s">
        <v>30</v>
      </c>
      <c r="AO68" s="261"/>
      <c r="AP68" s="261"/>
      <c r="AQ68" s="261"/>
      <c r="AR68" s="261"/>
      <c r="AS68" s="261" t="s">
        <v>11</v>
      </c>
      <c r="AT68" s="261"/>
      <c r="AU68" s="261"/>
      <c r="AV68" s="261"/>
      <c r="AW68" s="261"/>
      <c r="AX68" s="261" t="s">
        <v>78</v>
      </c>
      <c r="AY68" s="261"/>
      <c r="AZ68" s="261"/>
      <c r="BA68" s="261"/>
      <c r="BB68" s="261"/>
      <c r="BC68" s="261" t="s">
        <v>32</v>
      </c>
      <c r="BD68" s="261"/>
      <c r="BE68" s="261"/>
      <c r="BF68" s="261"/>
      <c r="BG68" s="261"/>
      <c r="BH68" s="261" t="s">
        <v>32</v>
      </c>
      <c r="BI68" s="261"/>
      <c r="BJ68" s="261"/>
      <c r="BK68" s="261"/>
      <c r="BL68" s="261"/>
      <c r="BM68" s="278" t="s">
        <v>16</v>
      </c>
      <c r="BN68" s="278"/>
      <c r="BO68" s="278"/>
      <c r="BP68" s="278"/>
      <c r="BQ68" s="278"/>
      <c r="BR68" s="10"/>
      <c r="BS68" s="10"/>
      <c r="BT68" s="7"/>
      <c r="BU68" s="7"/>
      <c r="BV68" s="7"/>
      <c r="BW68" s="7"/>
      <c r="BX68" s="7"/>
      <c r="BY68" s="7"/>
      <c r="BZ68" s="7"/>
      <c r="CA68" s="1" t="s">
        <v>23</v>
      </c>
    </row>
    <row r="69" spans="1:79" s="37" customFormat="1" ht="15" x14ac:dyDescent="0.3">
      <c r="A69" s="270">
        <v>0</v>
      </c>
      <c r="B69" s="270"/>
      <c r="C69" s="280" t="s">
        <v>83</v>
      </c>
      <c r="D69" s="280"/>
      <c r="E69" s="280"/>
      <c r="F69" s="280"/>
      <c r="G69" s="280"/>
      <c r="H69" s="280"/>
      <c r="I69" s="280"/>
      <c r="J69" s="280" t="s">
        <v>84</v>
      </c>
      <c r="K69" s="280"/>
      <c r="L69" s="280"/>
      <c r="M69" s="280"/>
      <c r="N69" s="280"/>
      <c r="O69" s="280" t="s">
        <v>84</v>
      </c>
      <c r="P69" s="280"/>
      <c r="Q69" s="280"/>
      <c r="R69" s="280"/>
      <c r="S69" s="280"/>
      <c r="T69" s="280"/>
      <c r="U69" s="280"/>
      <c r="V69" s="280"/>
      <c r="W69" s="280"/>
      <c r="X69" s="280"/>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39"/>
      <c r="BS69" s="39"/>
      <c r="BT69" s="39"/>
      <c r="BU69" s="39"/>
      <c r="BV69" s="39"/>
      <c r="BW69" s="39"/>
      <c r="BX69" s="39"/>
      <c r="BY69" s="39"/>
      <c r="BZ69" s="40"/>
      <c r="CA69" s="37" t="s">
        <v>24</v>
      </c>
    </row>
    <row r="70" spans="1:79" ht="20.5" customHeight="1" x14ac:dyDescent="0.3">
      <c r="A70" s="119">
        <v>1</v>
      </c>
      <c r="B70" s="119"/>
      <c r="C70" s="91" t="s">
        <v>277</v>
      </c>
      <c r="D70" s="249"/>
      <c r="E70" s="249"/>
      <c r="F70" s="249"/>
      <c r="G70" s="249"/>
      <c r="H70" s="249"/>
      <c r="I70" s="250"/>
      <c r="J70" s="251" t="s">
        <v>86</v>
      </c>
      <c r="K70" s="251"/>
      <c r="L70" s="251"/>
      <c r="M70" s="251"/>
      <c r="N70" s="251"/>
      <c r="O70" s="251" t="s">
        <v>87</v>
      </c>
      <c r="P70" s="251"/>
      <c r="Q70" s="251"/>
      <c r="R70" s="251"/>
      <c r="S70" s="251"/>
      <c r="T70" s="251"/>
      <c r="U70" s="251"/>
      <c r="V70" s="251"/>
      <c r="W70" s="251"/>
      <c r="X70" s="251"/>
      <c r="Y70" s="242">
        <v>7</v>
      </c>
      <c r="Z70" s="242"/>
      <c r="AA70" s="242"/>
      <c r="AB70" s="242"/>
      <c r="AC70" s="242"/>
      <c r="AD70" s="242">
        <v>0</v>
      </c>
      <c r="AE70" s="242"/>
      <c r="AF70" s="242"/>
      <c r="AG70" s="242"/>
      <c r="AH70" s="242"/>
      <c r="AI70" s="242">
        <v>7</v>
      </c>
      <c r="AJ70" s="242"/>
      <c r="AK70" s="242"/>
      <c r="AL70" s="242"/>
      <c r="AM70" s="242"/>
      <c r="AN70" s="242">
        <v>7</v>
      </c>
      <c r="AO70" s="242"/>
      <c r="AP70" s="242"/>
      <c r="AQ70" s="242"/>
      <c r="AR70" s="242"/>
      <c r="AS70" s="242">
        <v>0</v>
      </c>
      <c r="AT70" s="242"/>
      <c r="AU70" s="242"/>
      <c r="AV70" s="242"/>
      <c r="AW70" s="242"/>
      <c r="AX70" s="242">
        <f>AN70</f>
        <v>7</v>
      </c>
      <c r="AY70" s="242"/>
      <c r="AZ70" s="242"/>
      <c r="BA70" s="242"/>
      <c r="BB70" s="242"/>
      <c r="BC70" s="242">
        <f>AN70-Y70</f>
        <v>0</v>
      </c>
      <c r="BD70" s="242"/>
      <c r="BE70" s="242"/>
      <c r="BF70" s="242"/>
      <c r="BG70" s="242"/>
      <c r="BH70" s="242">
        <f>AS70-AD70</f>
        <v>0</v>
      </c>
      <c r="BI70" s="242"/>
      <c r="BJ70" s="242"/>
      <c r="BK70" s="242"/>
      <c r="BL70" s="242"/>
      <c r="BM70" s="242">
        <v>0</v>
      </c>
      <c r="BN70" s="242"/>
      <c r="BO70" s="242"/>
      <c r="BP70" s="242"/>
      <c r="BQ70" s="242"/>
      <c r="BR70" s="9"/>
      <c r="BS70" s="9"/>
      <c r="BT70" s="9"/>
      <c r="BU70" s="9"/>
      <c r="BV70" s="9"/>
      <c r="BW70" s="9"/>
      <c r="BX70" s="9"/>
      <c r="BY70" s="9"/>
      <c r="BZ70" s="7"/>
    </row>
    <row r="71" spans="1:79" ht="28.5" customHeight="1" x14ac:dyDescent="0.3">
      <c r="A71" s="119">
        <v>2</v>
      </c>
      <c r="B71" s="119"/>
      <c r="C71" s="91" t="s">
        <v>278</v>
      </c>
      <c r="D71" s="249"/>
      <c r="E71" s="249"/>
      <c r="F71" s="249"/>
      <c r="G71" s="249"/>
      <c r="H71" s="249"/>
      <c r="I71" s="250"/>
      <c r="J71" s="251" t="s">
        <v>311</v>
      </c>
      <c r="K71" s="251"/>
      <c r="L71" s="251"/>
      <c r="M71" s="251"/>
      <c r="N71" s="251"/>
      <c r="O71" s="251" t="s">
        <v>88</v>
      </c>
      <c r="P71" s="251"/>
      <c r="Q71" s="251"/>
      <c r="R71" s="251"/>
      <c r="S71" s="251"/>
      <c r="T71" s="251"/>
      <c r="U71" s="251"/>
      <c r="V71" s="251"/>
      <c r="W71" s="251"/>
      <c r="X71" s="251"/>
      <c r="Y71" s="242">
        <v>0</v>
      </c>
      <c r="Z71" s="242"/>
      <c r="AA71" s="242"/>
      <c r="AB71" s="242"/>
      <c r="AC71" s="242"/>
      <c r="AD71" s="242">
        <v>22678</v>
      </c>
      <c r="AE71" s="242"/>
      <c r="AF71" s="242"/>
      <c r="AG71" s="242"/>
      <c r="AH71" s="242"/>
      <c r="AI71" s="242">
        <f>AD71</f>
        <v>22678</v>
      </c>
      <c r="AJ71" s="242"/>
      <c r="AK71" s="242"/>
      <c r="AL71" s="242"/>
      <c r="AM71" s="242"/>
      <c r="AN71" s="242">
        <v>0</v>
      </c>
      <c r="AO71" s="242"/>
      <c r="AP71" s="242"/>
      <c r="AQ71" s="242"/>
      <c r="AR71" s="242"/>
      <c r="AS71" s="242">
        <v>22678</v>
      </c>
      <c r="AT71" s="242"/>
      <c r="AU71" s="242"/>
      <c r="AV71" s="242"/>
      <c r="AW71" s="242"/>
      <c r="AX71" s="242">
        <f>AS71</f>
        <v>22678</v>
      </c>
      <c r="AY71" s="242"/>
      <c r="AZ71" s="242"/>
      <c r="BA71" s="242"/>
      <c r="BB71" s="242"/>
      <c r="BC71" s="242">
        <f>AN71-Y71</f>
        <v>0</v>
      </c>
      <c r="BD71" s="242"/>
      <c r="BE71" s="242"/>
      <c r="BF71" s="242"/>
      <c r="BG71" s="242"/>
      <c r="BH71" s="242">
        <f>AS71-AD71</f>
        <v>0</v>
      </c>
      <c r="BI71" s="242"/>
      <c r="BJ71" s="242"/>
      <c r="BK71" s="242"/>
      <c r="BL71" s="242"/>
      <c r="BM71" s="242">
        <v>0</v>
      </c>
      <c r="BN71" s="242"/>
      <c r="BO71" s="242"/>
      <c r="BP71" s="242"/>
      <c r="BQ71" s="242"/>
      <c r="BR71" s="9"/>
      <c r="BS71" s="9"/>
      <c r="BT71" s="9"/>
      <c r="BU71" s="9"/>
      <c r="BV71" s="9"/>
      <c r="BW71" s="9"/>
      <c r="BX71" s="9"/>
      <c r="BY71" s="9"/>
      <c r="BZ71" s="7"/>
    </row>
    <row r="72" spans="1:79" s="37" customFormat="1" ht="19.5" customHeight="1" x14ac:dyDescent="0.3">
      <c r="A72" s="270">
        <v>0</v>
      </c>
      <c r="B72" s="270"/>
      <c r="C72" s="192" t="s">
        <v>89</v>
      </c>
      <c r="D72" s="272"/>
      <c r="E72" s="272"/>
      <c r="F72" s="272"/>
      <c r="G72" s="272"/>
      <c r="H72" s="272"/>
      <c r="I72" s="273"/>
      <c r="J72" s="416" t="s">
        <v>84</v>
      </c>
      <c r="K72" s="416"/>
      <c r="L72" s="416"/>
      <c r="M72" s="416"/>
      <c r="N72" s="416"/>
      <c r="O72" s="416" t="s">
        <v>84</v>
      </c>
      <c r="P72" s="416"/>
      <c r="Q72" s="416"/>
      <c r="R72" s="416"/>
      <c r="S72" s="416"/>
      <c r="T72" s="416"/>
      <c r="U72" s="416"/>
      <c r="V72" s="416"/>
      <c r="W72" s="416"/>
      <c r="X72" s="41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39"/>
      <c r="BS72" s="39"/>
      <c r="BT72" s="39"/>
      <c r="BU72" s="39"/>
      <c r="BV72" s="39"/>
      <c r="BW72" s="39"/>
      <c r="BX72" s="39"/>
      <c r="BY72" s="39"/>
      <c r="BZ72" s="40"/>
    </row>
    <row r="73" spans="1:79" s="37" customFormat="1" ht="19.5" customHeight="1" x14ac:dyDescent="0.3">
      <c r="A73" s="103">
        <v>3</v>
      </c>
      <c r="B73" s="105"/>
      <c r="C73" s="91" t="s">
        <v>555</v>
      </c>
      <c r="D73" s="92"/>
      <c r="E73" s="92"/>
      <c r="F73" s="92"/>
      <c r="G73" s="92"/>
      <c r="H73" s="92"/>
      <c r="I73" s="93"/>
      <c r="J73" s="94" t="s">
        <v>556</v>
      </c>
      <c r="K73" s="95"/>
      <c r="L73" s="95"/>
      <c r="M73" s="95"/>
      <c r="N73" s="96"/>
      <c r="O73" s="94" t="s">
        <v>226</v>
      </c>
      <c r="P73" s="95"/>
      <c r="Q73" s="95"/>
      <c r="R73" s="95"/>
      <c r="S73" s="95"/>
      <c r="T73" s="95"/>
      <c r="U73" s="95"/>
      <c r="V73" s="95"/>
      <c r="W73" s="95"/>
      <c r="X73" s="96"/>
      <c r="Y73" s="97">
        <v>0</v>
      </c>
      <c r="Z73" s="98"/>
      <c r="AA73" s="98"/>
      <c r="AB73" s="98"/>
      <c r="AC73" s="99"/>
      <c r="AD73" s="97">
        <v>1</v>
      </c>
      <c r="AE73" s="98"/>
      <c r="AF73" s="98"/>
      <c r="AG73" s="98"/>
      <c r="AH73" s="99"/>
      <c r="AI73" s="97">
        <v>1</v>
      </c>
      <c r="AJ73" s="98"/>
      <c r="AK73" s="98"/>
      <c r="AL73" s="98"/>
      <c r="AM73" s="99"/>
      <c r="AN73" s="97">
        <v>0</v>
      </c>
      <c r="AO73" s="98"/>
      <c r="AP73" s="98"/>
      <c r="AQ73" s="98"/>
      <c r="AR73" s="99"/>
      <c r="AS73" s="97">
        <v>1</v>
      </c>
      <c r="AT73" s="98"/>
      <c r="AU73" s="98"/>
      <c r="AV73" s="98"/>
      <c r="AW73" s="99"/>
      <c r="AX73" s="97">
        <v>0</v>
      </c>
      <c r="AY73" s="98"/>
      <c r="AZ73" s="98"/>
      <c r="BA73" s="98"/>
      <c r="BB73" s="99"/>
      <c r="BC73" s="97">
        <v>0</v>
      </c>
      <c r="BD73" s="98"/>
      <c r="BE73" s="98"/>
      <c r="BF73" s="98"/>
      <c r="BG73" s="99"/>
      <c r="BH73" s="97">
        <v>0</v>
      </c>
      <c r="BI73" s="98"/>
      <c r="BJ73" s="98"/>
      <c r="BK73" s="98"/>
      <c r="BL73" s="99"/>
      <c r="BM73" s="97">
        <v>0</v>
      </c>
      <c r="BN73" s="98"/>
      <c r="BO73" s="98"/>
      <c r="BP73" s="98"/>
      <c r="BQ73" s="99"/>
      <c r="BR73" s="39"/>
      <c r="BS73" s="39"/>
      <c r="BT73" s="39"/>
      <c r="BU73" s="39"/>
      <c r="BV73" s="39"/>
      <c r="BW73" s="39"/>
      <c r="BX73" s="39"/>
      <c r="BY73" s="39"/>
      <c r="BZ73" s="40"/>
    </row>
    <row r="74" spans="1:79" ht="39" customHeight="1" x14ac:dyDescent="0.3">
      <c r="A74" s="119">
        <v>4</v>
      </c>
      <c r="B74" s="119"/>
      <c r="C74" s="91" t="s">
        <v>279</v>
      </c>
      <c r="D74" s="249"/>
      <c r="E74" s="249"/>
      <c r="F74" s="249"/>
      <c r="G74" s="249"/>
      <c r="H74" s="249"/>
      <c r="I74" s="250"/>
      <c r="J74" s="251" t="s">
        <v>90</v>
      </c>
      <c r="K74" s="251"/>
      <c r="L74" s="251"/>
      <c r="M74" s="251"/>
      <c r="N74" s="251"/>
      <c r="O74" s="94" t="s">
        <v>173</v>
      </c>
      <c r="P74" s="252"/>
      <c r="Q74" s="252"/>
      <c r="R74" s="252"/>
      <c r="S74" s="252"/>
      <c r="T74" s="252"/>
      <c r="U74" s="252"/>
      <c r="V74" s="252"/>
      <c r="W74" s="252"/>
      <c r="X74" s="253"/>
      <c r="Y74" s="242">
        <v>700</v>
      </c>
      <c r="Z74" s="242"/>
      <c r="AA74" s="242"/>
      <c r="AB74" s="242"/>
      <c r="AC74" s="242"/>
      <c r="AD74" s="242">
        <v>0</v>
      </c>
      <c r="AE74" s="242"/>
      <c r="AF74" s="242"/>
      <c r="AG74" s="242"/>
      <c r="AH74" s="242"/>
      <c r="AI74" s="242">
        <v>700</v>
      </c>
      <c r="AJ74" s="242"/>
      <c r="AK74" s="242"/>
      <c r="AL74" s="242"/>
      <c r="AM74" s="242"/>
      <c r="AN74" s="242">
        <v>700</v>
      </c>
      <c r="AO74" s="242"/>
      <c r="AP74" s="242"/>
      <c r="AQ74" s="242"/>
      <c r="AR74" s="242"/>
      <c r="AS74" s="242">
        <v>0</v>
      </c>
      <c r="AT74" s="242"/>
      <c r="AU74" s="242"/>
      <c r="AV74" s="242"/>
      <c r="AW74" s="242"/>
      <c r="AX74" s="242">
        <f>AN74</f>
        <v>700</v>
      </c>
      <c r="AY74" s="242"/>
      <c r="AZ74" s="242"/>
      <c r="BA74" s="242"/>
      <c r="BB74" s="242"/>
      <c r="BC74" s="242">
        <f>AN74-Y74</f>
        <v>0</v>
      </c>
      <c r="BD74" s="242"/>
      <c r="BE74" s="242"/>
      <c r="BF74" s="242"/>
      <c r="BG74" s="242"/>
      <c r="BH74" s="242">
        <f>AS74-AD74</f>
        <v>0</v>
      </c>
      <c r="BI74" s="242"/>
      <c r="BJ74" s="242"/>
      <c r="BK74" s="242"/>
      <c r="BL74" s="242"/>
      <c r="BM74" s="242">
        <v>0</v>
      </c>
      <c r="BN74" s="242"/>
      <c r="BO74" s="242"/>
      <c r="BP74" s="242"/>
      <c r="BQ74" s="242"/>
      <c r="BR74" s="9"/>
      <c r="BS74" s="9"/>
      <c r="BT74" s="9"/>
      <c r="BU74" s="9"/>
      <c r="BV74" s="9"/>
      <c r="BW74" s="9"/>
      <c r="BX74" s="9"/>
      <c r="BY74" s="9"/>
      <c r="BZ74" s="7"/>
    </row>
    <row r="75" spans="1:79" ht="26" customHeight="1" x14ac:dyDescent="0.3">
      <c r="A75" s="119">
        <v>5</v>
      </c>
      <c r="B75" s="119"/>
      <c r="C75" s="91" t="s">
        <v>450</v>
      </c>
      <c r="D75" s="249"/>
      <c r="E75" s="249"/>
      <c r="F75" s="249"/>
      <c r="G75" s="249"/>
      <c r="H75" s="249"/>
      <c r="I75" s="250"/>
      <c r="J75" s="251" t="s">
        <v>85</v>
      </c>
      <c r="K75" s="251"/>
      <c r="L75" s="251"/>
      <c r="M75" s="251"/>
      <c r="N75" s="251"/>
      <c r="O75" s="94" t="s">
        <v>155</v>
      </c>
      <c r="P75" s="252"/>
      <c r="Q75" s="252"/>
      <c r="R75" s="252"/>
      <c r="S75" s="252"/>
      <c r="T75" s="252"/>
      <c r="U75" s="252"/>
      <c r="V75" s="252"/>
      <c r="W75" s="252"/>
      <c r="X75" s="253"/>
      <c r="Y75" s="242">
        <v>2500</v>
      </c>
      <c r="Z75" s="242"/>
      <c r="AA75" s="242"/>
      <c r="AB75" s="242"/>
      <c r="AC75" s="242"/>
      <c r="AD75" s="242">
        <v>0</v>
      </c>
      <c r="AE75" s="242"/>
      <c r="AF75" s="242"/>
      <c r="AG75" s="242"/>
      <c r="AH75" s="242"/>
      <c r="AI75" s="242">
        <f>Y75</f>
        <v>2500</v>
      </c>
      <c r="AJ75" s="242"/>
      <c r="AK75" s="242"/>
      <c r="AL75" s="242"/>
      <c r="AM75" s="242"/>
      <c r="AN75" s="242">
        <v>2500</v>
      </c>
      <c r="AO75" s="242"/>
      <c r="AP75" s="242"/>
      <c r="AQ75" s="242"/>
      <c r="AR75" s="242"/>
      <c r="AS75" s="242">
        <v>0</v>
      </c>
      <c r="AT75" s="242"/>
      <c r="AU75" s="242"/>
      <c r="AV75" s="242"/>
      <c r="AW75" s="242"/>
      <c r="AX75" s="242">
        <f>AN75</f>
        <v>2500</v>
      </c>
      <c r="AY75" s="242"/>
      <c r="AZ75" s="242"/>
      <c r="BA75" s="242"/>
      <c r="BB75" s="242"/>
      <c r="BC75" s="242">
        <f>AN75-Y75</f>
        <v>0</v>
      </c>
      <c r="BD75" s="242"/>
      <c r="BE75" s="242"/>
      <c r="BF75" s="242"/>
      <c r="BG75" s="242"/>
      <c r="BH75" s="242">
        <f>AS75-AD75</f>
        <v>0</v>
      </c>
      <c r="BI75" s="242"/>
      <c r="BJ75" s="242"/>
      <c r="BK75" s="242"/>
      <c r="BL75" s="242"/>
      <c r="BM75" s="242">
        <v>0</v>
      </c>
      <c r="BN75" s="242"/>
      <c r="BO75" s="242"/>
      <c r="BP75" s="242"/>
      <c r="BQ75" s="242"/>
      <c r="BR75" s="9"/>
      <c r="BS75" s="9"/>
      <c r="BT75" s="9"/>
      <c r="BU75" s="9"/>
      <c r="BV75" s="9"/>
      <c r="BW75" s="9"/>
      <c r="BX75" s="9"/>
      <c r="BY75" s="9"/>
      <c r="BZ75" s="7"/>
    </row>
    <row r="76" spans="1:79" s="37" customFormat="1" ht="15" x14ac:dyDescent="0.3">
      <c r="A76" s="270">
        <v>0</v>
      </c>
      <c r="B76" s="270"/>
      <c r="C76" s="192" t="s">
        <v>92</v>
      </c>
      <c r="D76" s="272"/>
      <c r="E76" s="272"/>
      <c r="F76" s="272"/>
      <c r="G76" s="272"/>
      <c r="H76" s="272"/>
      <c r="I76" s="273"/>
      <c r="J76" s="416" t="s">
        <v>84</v>
      </c>
      <c r="K76" s="416"/>
      <c r="L76" s="416"/>
      <c r="M76" s="416"/>
      <c r="N76" s="416"/>
      <c r="O76" s="419" t="s">
        <v>84</v>
      </c>
      <c r="P76" s="420"/>
      <c r="Q76" s="420"/>
      <c r="R76" s="420"/>
      <c r="S76" s="420"/>
      <c r="T76" s="420"/>
      <c r="U76" s="420"/>
      <c r="V76" s="420"/>
      <c r="W76" s="420"/>
      <c r="X76" s="421"/>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39"/>
      <c r="BS76" s="39"/>
      <c r="BT76" s="39"/>
      <c r="BU76" s="39"/>
      <c r="BV76" s="39"/>
      <c r="BW76" s="39"/>
      <c r="BX76" s="39"/>
      <c r="BY76" s="39"/>
      <c r="BZ76" s="40"/>
    </row>
    <row r="77" spans="1:79" ht="32.5" customHeight="1" x14ac:dyDescent="0.3">
      <c r="A77" s="119">
        <v>6</v>
      </c>
      <c r="B77" s="119"/>
      <c r="C77" s="91" t="s">
        <v>280</v>
      </c>
      <c r="D77" s="249"/>
      <c r="E77" s="249"/>
      <c r="F77" s="249"/>
      <c r="G77" s="249"/>
      <c r="H77" s="249"/>
      <c r="I77" s="250"/>
      <c r="J77" s="251" t="s">
        <v>85</v>
      </c>
      <c r="K77" s="251"/>
      <c r="L77" s="251"/>
      <c r="M77" s="251"/>
      <c r="N77" s="251"/>
      <c r="O77" s="94" t="s">
        <v>94</v>
      </c>
      <c r="P77" s="252"/>
      <c r="Q77" s="252"/>
      <c r="R77" s="252"/>
      <c r="S77" s="252"/>
      <c r="T77" s="252"/>
      <c r="U77" s="252"/>
      <c r="V77" s="252"/>
      <c r="W77" s="252"/>
      <c r="X77" s="253"/>
      <c r="Y77" s="242">
        <v>26</v>
      </c>
      <c r="Z77" s="242"/>
      <c r="AA77" s="242"/>
      <c r="AB77" s="242"/>
      <c r="AC77" s="242"/>
      <c r="AD77" s="242">
        <v>0</v>
      </c>
      <c r="AE77" s="242"/>
      <c r="AF77" s="242"/>
      <c r="AG77" s="242"/>
      <c r="AH77" s="242"/>
      <c r="AI77" s="242">
        <v>26</v>
      </c>
      <c r="AJ77" s="242"/>
      <c r="AK77" s="242"/>
      <c r="AL77" s="242"/>
      <c r="AM77" s="242"/>
      <c r="AN77" s="242">
        <v>26</v>
      </c>
      <c r="AO77" s="242"/>
      <c r="AP77" s="242"/>
      <c r="AQ77" s="242"/>
      <c r="AR77" s="242"/>
      <c r="AS77" s="242">
        <v>0</v>
      </c>
      <c r="AT77" s="242"/>
      <c r="AU77" s="242"/>
      <c r="AV77" s="242"/>
      <c r="AW77" s="242"/>
      <c r="AX77" s="242">
        <f>AN77</f>
        <v>26</v>
      </c>
      <c r="AY77" s="242"/>
      <c r="AZ77" s="242"/>
      <c r="BA77" s="242"/>
      <c r="BB77" s="242"/>
      <c r="BC77" s="242">
        <f>AN77-Y77</f>
        <v>0</v>
      </c>
      <c r="BD77" s="242"/>
      <c r="BE77" s="242"/>
      <c r="BF77" s="242"/>
      <c r="BG77" s="242"/>
      <c r="BH77" s="242">
        <f>AS77-AD77</f>
        <v>0</v>
      </c>
      <c r="BI77" s="242"/>
      <c r="BJ77" s="242"/>
      <c r="BK77" s="242"/>
      <c r="BL77" s="242"/>
      <c r="BM77" s="242">
        <v>0</v>
      </c>
      <c r="BN77" s="242"/>
      <c r="BO77" s="242"/>
      <c r="BP77" s="242"/>
      <c r="BQ77" s="242"/>
      <c r="BR77" s="9"/>
      <c r="BS77" s="9"/>
      <c r="BT77" s="9"/>
      <c r="BU77" s="9"/>
      <c r="BV77" s="9"/>
      <c r="BW77" s="9"/>
      <c r="BX77" s="9"/>
      <c r="BY77" s="9"/>
      <c r="BZ77" s="7"/>
    </row>
    <row r="78" spans="1:79" ht="32.5" customHeight="1" x14ac:dyDescent="0.3">
      <c r="A78" s="119">
        <v>7</v>
      </c>
      <c r="B78" s="119"/>
      <c r="C78" s="91" t="s">
        <v>557</v>
      </c>
      <c r="D78" s="249"/>
      <c r="E78" s="249"/>
      <c r="F78" s="249"/>
      <c r="G78" s="249"/>
      <c r="H78" s="249"/>
      <c r="I78" s="250"/>
      <c r="J78" s="251" t="s">
        <v>311</v>
      </c>
      <c r="K78" s="251"/>
      <c r="L78" s="251"/>
      <c r="M78" s="251"/>
      <c r="N78" s="251"/>
      <c r="O78" s="94" t="s">
        <v>94</v>
      </c>
      <c r="P78" s="252"/>
      <c r="Q78" s="252"/>
      <c r="R78" s="252"/>
      <c r="S78" s="252"/>
      <c r="T78" s="252"/>
      <c r="U78" s="252"/>
      <c r="V78" s="252"/>
      <c r="W78" s="252"/>
      <c r="X78" s="253"/>
      <c r="Y78" s="242">
        <v>0</v>
      </c>
      <c r="Z78" s="242"/>
      <c r="AA78" s="242"/>
      <c r="AB78" s="242"/>
      <c r="AC78" s="242"/>
      <c r="AD78" s="242">
        <v>22678</v>
      </c>
      <c r="AE78" s="242"/>
      <c r="AF78" s="242"/>
      <c r="AG78" s="242"/>
      <c r="AH78" s="242"/>
      <c r="AI78" s="242">
        <f>AD78</f>
        <v>22678</v>
      </c>
      <c r="AJ78" s="242"/>
      <c r="AK78" s="242"/>
      <c r="AL78" s="242"/>
      <c r="AM78" s="242"/>
      <c r="AN78" s="242">
        <v>0</v>
      </c>
      <c r="AO78" s="242"/>
      <c r="AP78" s="242"/>
      <c r="AQ78" s="242"/>
      <c r="AR78" s="242"/>
      <c r="AS78" s="242">
        <f>AI78</f>
        <v>22678</v>
      </c>
      <c r="AT78" s="242"/>
      <c r="AU78" s="242"/>
      <c r="AV78" s="242"/>
      <c r="AW78" s="242"/>
      <c r="AX78" s="242">
        <f>AS78</f>
        <v>22678</v>
      </c>
      <c r="AY78" s="242"/>
      <c r="AZ78" s="242"/>
      <c r="BA78" s="242"/>
      <c r="BB78" s="242"/>
      <c r="BC78" s="242">
        <f>AN78-Y78</f>
        <v>0</v>
      </c>
      <c r="BD78" s="242"/>
      <c r="BE78" s="242"/>
      <c r="BF78" s="242"/>
      <c r="BG78" s="242"/>
      <c r="BH78" s="242">
        <f>AS78-AD78</f>
        <v>0</v>
      </c>
      <c r="BI78" s="242"/>
      <c r="BJ78" s="242"/>
      <c r="BK78" s="242"/>
      <c r="BL78" s="242"/>
      <c r="BM78" s="242">
        <v>0</v>
      </c>
      <c r="BN78" s="242"/>
      <c r="BO78" s="242"/>
      <c r="BP78" s="242"/>
      <c r="BQ78" s="242"/>
      <c r="BR78" s="9"/>
      <c r="BS78" s="9"/>
      <c r="BT78" s="9"/>
      <c r="BU78" s="9"/>
      <c r="BV78" s="9"/>
      <c r="BW78" s="9"/>
      <c r="BX78" s="9"/>
      <c r="BY78" s="9"/>
      <c r="BZ78" s="7"/>
    </row>
    <row r="79" spans="1:79" ht="39" customHeight="1" x14ac:dyDescent="0.3">
      <c r="A79" s="119">
        <v>8</v>
      </c>
      <c r="B79" s="119"/>
      <c r="C79" s="91" t="s">
        <v>489</v>
      </c>
      <c r="D79" s="249"/>
      <c r="E79" s="249"/>
      <c r="F79" s="249"/>
      <c r="G79" s="249"/>
      <c r="H79" s="249"/>
      <c r="I79" s="250"/>
      <c r="J79" s="251" t="s">
        <v>85</v>
      </c>
      <c r="K79" s="251"/>
      <c r="L79" s="251"/>
      <c r="M79" s="251"/>
      <c r="N79" s="251"/>
      <c r="O79" s="94" t="s">
        <v>228</v>
      </c>
      <c r="P79" s="252"/>
      <c r="Q79" s="252"/>
      <c r="R79" s="252"/>
      <c r="S79" s="252"/>
      <c r="T79" s="252"/>
      <c r="U79" s="252"/>
      <c r="V79" s="252"/>
      <c r="W79" s="252"/>
      <c r="X79" s="253"/>
      <c r="Y79" s="242">
        <v>90</v>
      </c>
      <c r="Z79" s="242"/>
      <c r="AA79" s="242"/>
      <c r="AB79" s="242"/>
      <c r="AC79" s="242"/>
      <c r="AD79" s="242">
        <v>0</v>
      </c>
      <c r="AE79" s="242"/>
      <c r="AF79" s="242"/>
      <c r="AG79" s="242"/>
      <c r="AH79" s="242"/>
      <c r="AI79" s="242">
        <f>Y79</f>
        <v>90</v>
      </c>
      <c r="AJ79" s="242"/>
      <c r="AK79" s="242"/>
      <c r="AL79" s="242"/>
      <c r="AM79" s="242"/>
      <c r="AN79" s="242">
        <v>90</v>
      </c>
      <c r="AO79" s="242"/>
      <c r="AP79" s="242"/>
      <c r="AQ79" s="242"/>
      <c r="AR79" s="242"/>
      <c r="AS79" s="242">
        <v>0</v>
      </c>
      <c r="AT79" s="242"/>
      <c r="AU79" s="242"/>
      <c r="AV79" s="242"/>
      <c r="AW79" s="242"/>
      <c r="AX79" s="242">
        <v>90</v>
      </c>
      <c r="AY79" s="242"/>
      <c r="AZ79" s="242"/>
      <c r="BA79" s="242"/>
      <c r="BB79" s="242"/>
      <c r="BC79" s="242">
        <f>AN79-Y79</f>
        <v>0</v>
      </c>
      <c r="BD79" s="242"/>
      <c r="BE79" s="242"/>
      <c r="BF79" s="242"/>
      <c r="BG79" s="242"/>
      <c r="BH79" s="242">
        <f>AS79-AD79</f>
        <v>0</v>
      </c>
      <c r="BI79" s="242"/>
      <c r="BJ79" s="242"/>
      <c r="BK79" s="242"/>
      <c r="BL79" s="242"/>
      <c r="BM79" s="242">
        <v>0</v>
      </c>
      <c r="BN79" s="242"/>
      <c r="BO79" s="242"/>
      <c r="BP79" s="242"/>
      <c r="BQ79" s="242"/>
      <c r="BR79" s="9"/>
      <c r="BS79" s="9"/>
      <c r="BT79" s="9"/>
      <c r="BU79" s="9"/>
      <c r="BV79" s="9"/>
      <c r="BW79" s="9"/>
      <c r="BX79" s="9"/>
      <c r="BY79" s="9"/>
      <c r="BZ79" s="7"/>
    </row>
    <row r="80" spans="1:79" s="37" customFormat="1" ht="15" x14ac:dyDescent="0.3">
      <c r="A80" s="270">
        <v>0</v>
      </c>
      <c r="B80" s="270"/>
      <c r="C80" s="192" t="s">
        <v>95</v>
      </c>
      <c r="D80" s="272"/>
      <c r="E80" s="272"/>
      <c r="F80" s="272"/>
      <c r="G80" s="272"/>
      <c r="H80" s="272"/>
      <c r="I80" s="273"/>
      <c r="J80" s="416" t="s">
        <v>84</v>
      </c>
      <c r="K80" s="416"/>
      <c r="L80" s="416"/>
      <c r="M80" s="416"/>
      <c r="N80" s="416"/>
      <c r="O80" s="419" t="s">
        <v>84</v>
      </c>
      <c r="P80" s="420"/>
      <c r="Q80" s="420"/>
      <c r="R80" s="420"/>
      <c r="S80" s="420"/>
      <c r="T80" s="420"/>
      <c r="U80" s="420"/>
      <c r="V80" s="420"/>
      <c r="W80" s="420"/>
      <c r="X80" s="421"/>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39"/>
      <c r="BS80" s="39"/>
      <c r="BT80" s="39"/>
      <c r="BU80" s="39"/>
      <c r="BV80" s="39"/>
      <c r="BW80" s="39"/>
      <c r="BX80" s="39"/>
      <c r="BY80" s="39"/>
      <c r="BZ80" s="40"/>
    </row>
    <row r="81" spans="1:79" ht="62.5" customHeight="1" x14ac:dyDescent="0.3">
      <c r="A81" s="119">
        <v>9</v>
      </c>
      <c r="B81" s="119"/>
      <c r="C81" s="91" t="s">
        <v>281</v>
      </c>
      <c r="D81" s="249"/>
      <c r="E81" s="249"/>
      <c r="F81" s="249"/>
      <c r="G81" s="249"/>
      <c r="H81" s="249"/>
      <c r="I81" s="250"/>
      <c r="J81" s="251" t="s">
        <v>96</v>
      </c>
      <c r="K81" s="251"/>
      <c r="L81" s="251"/>
      <c r="M81" s="251"/>
      <c r="N81" s="251"/>
      <c r="O81" s="94" t="s">
        <v>94</v>
      </c>
      <c r="P81" s="252"/>
      <c r="Q81" s="252"/>
      <c r="R81" s="252"/>
      <c r="S81" s="252"/>
      <c r="T81" s="252"/>
      <c r="U81" s="252"/>
      <c r="V81" s="252"/>
      <c r="W81" s="252"/>
      <c r="X81" s="253"/>
      <c r="Y81" s="242">
        <v>100</v>
      </c>
      <c r="Z81" s="242"/>
      <c r="AA81" s="242"/>
      <c r="AB81" s="242"/>
      <c r="AC81" s="242"/>
      <c r="AD81" s="242">
        <v>0</v>
      </c>
      <c r="AE81" s="242"/>
      <c r="AF81" s="242"/>
      <c r="AG81" s="242"/>
      <c r="AH81" s="242"/>
      <c r="AI81" s="242">
        <f>Y81</f>
        <v>100</v>
      </c>
      <c r="AJ81" s="242"/>
      <c r="AK81" s="242"/>
      <c r="AL81" s="242"/>
      <c r="AM81" s="242"/>
      <c r="AN81" s="242">
        <v>100</v>
      </c>
      <c r="AO81" s="242"/>
      <c r="AP81" s="242"/>
      <c r="AQ81" s="242"/>
      <c r="AR81" s="242"/>
      <c r="AS81" s="242">
        <v>0</v>
      </c>
      <c r="AT81" s="242"/>
      <c r="AU81" s="242"/>
      <c r="AV81" s="242"/>
      <c r="AW81" s="242"/>
      <c r="AX81" s="242">
        <v>100</v>
      </c>
      <c r="AY81" s="242"/>
      <c r="AZ81" s="242"/>
      <c r="BA81" s="242"/>
      <c r="BB81" s="242"/>
      <c r="BC81" s="242">
        <f>AN81-Y81</f>
        <v>0</v>
      </c>
      <c r="BD81" s="242"/>
      <c r="BE81" s="242"/>
      <c r="BF81" s="242"/>
      <c r="BG81" s="242"/>
      <c r="BH81" s="242">
        <f>AS81-AD81</f>
        <v>0</v>
      </c>
      <c r="BI81" s="242"/>
      <c r="BJ81" s="242"/>
      <c r="BK81" s="242"/>
      <c r="BL81" s="242"/>
      <c r="BM81" s="242">
        <v>0</v>
      </c>
      <c r="BN81" s="242"/>
      <c r="BO81" s="242"/>
      <c r="BP81" s="242"/>
      <c r="BQ81" s="242"/>
      <c r="BR81" s="9"/>
      <c r="BS81" s="9"/>
      <c r="BT81" s="9"/>
      <c r="BU81" s="9"/>
      <c r="BV81" s="9"/>
      <c r="BW81" s="9"/>
      <c r="BX81" s="9"/>
      <c r="BY81" s="9"/>
      <c r="BZ81" s="7"/>
    </row>
    <row r="82" spans="1:79" ht="46.5" customHeight="1" x14ac:dyDescent="0.3">
      <c r="A82" s="119">
        <v>10</v>
      </c>
      <c r="B82" s="119"/>
      <c r="C82" s="91" t="s">
        <v>132</v>
      </c>
      <c r="D82" s="249"/>
      <c r="E82" s="249"/>
      <c r="F82" s="249"/>
      <c r="G82" s="249"/>
      <c r="H82" s="249"/>
      <c r="I82" s="250"/>
      <c r="J82" s="251" t="s">
        <v>96</v>
      </c>
      <c r="K82" s="251"/>
      <c r="L82" s="251"/>
      <c r="M82" s="251"/>
      <c r="N82" s="251"/>
      <c r="O82" s="94" t="s">
        <v>94</v>
      </c>
      <c r="P82" s="252"/>
      <c r="Q82" s="252"/>
      <c r="R82" s="252"/>
      <c r="S82" s="252"/>
      <c r="T82" s="252"/>
      <c r="U82" s="252"/>
      <c r="V82" s="252"/>
      <c r="W82" s="252"/>
      <c r="X82" s="253"/>
      <c r="Y82" s="242">
        <v>83</v>
      </c>
      <c r="Z82" s="242"/>
      <c r="AA82" s="242"/>
      <c r="AB82" s="242"/>
      <c r="AC82" s="242"/>
      <c r="AD82" s="242">
        <v>0</v>
      </c>
      <c r="AE82" s="242"/>
      <c r="AF82" s="242"/>
      <c r="AG82" s="242"/>
      <c r="AH82" s="242"/>
      <c r="AI82" s="242">
        <v>83</v>
      </c>
      <c r="AJ82" s="242"/>
      <c r="AK82" s="242"/>
      <c r="AL82" s="242"/>
      <c r="AM82" s="242"/>
      <c r="AN82" s="242">
        <v>83</v>
      </c>
      <c r="AO82" s="242"/>
      <c r="AP82" s="242"/>
      <c r="AQ82" s="242"/>
      <c r="AR82" s="242"/>
      <c r="AS82" s="242">
        <v>0</v>
      </c>
      <c r="AT82" s="242"/>
      <c r="AU82" s="242"/>
      <c r="AV82" s="242"/>
      <c r="AW82" s="242"/>
      <c r="AX82" s="242">
        <v>83</v>
      </c>
      <c r="AY82" s="242"/>
      <c r="AZ82" s="242"/>
      <c r="BA82" s="242"/>
      <c r="BB82" s="242"/>
      <c r="BC82" s="242">
        <f>AN82-Y82</f>
        <v>0</v>
      </c>
      <c r="BD82" s="242"/>
      <c r="BE82" s="242"/>
      <c r="BF82" s="242"/>
      <c r="BG82" s="242"/>
      <c r="BH82" s="242">
        <f>AS82-AD82</f>
        <v>0</v>
      </c>
      <c r="BI82" s="242"/>
      <c r="BJ82" s="242"/>
      <c r="BK82" s="242"/>
      <c r="BL82" s="242"/>
      <c r="BM82" s="242">
        <v>0</v>
      </c>
      <c r="BN82" s="242"/>
      <c r="BO82" s="242"/>
      <c r="BP82" s="242"/>
      <c r="BQ82" s="242"/>
      <c r="BR82" s="9"/>
      <c r="BS82" s="9"/>
      <c r="BT82" s="9"/>
      <c r="BU82" s="9"/>
      <c r="BV82" s="9"/>
      <c r="BW82" s="9"/>
      <c r="BX82" s="9"/>
      <c r="BY82" s="9"/>
      <c r="BZ82" s="7"/>
    </row>
    <row r="83" spans="1:79" ht="15.5" x14ac:dyDescent="0.3">
      <c r="A83" s="28"/>
      <c r="B83" s="28"/>
      <c r="C83" s="29"/>
      <c r="D83" s="29"/>
      <c r="E83" s="29"/>
      <c r="F83" s="29"/>
      <c r="G83" s="29"/>
      <c r="H83" s="29"/>
      <c r="I83" s="29"/>
      <c r="J83" s="29"/>
      <c r="K83" s="29"/>
      <c r="L83" s="29"/>
      <c r="M83" s="29"/>
      <c r="N83" s="29"/>
      <c r="O83" s="29"/>
      <c r="P83" s="29"/>
      <c r="Q83" s="29"/>
      <c r="R83" s="29"/>
      <c r="S83" s="29"/>
      <c r="T83" s="29"/>
      <c r="U83" s="29"/>
      <c r="V83" s="29"/>
      <c r="W83" s="29"/>
      <c r="X83" s="29"/>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c r="AY83" s="31"/>
      <c r="AZ83" s="31"/>
      <c r="BA83" s="31"/>
      <c r="BB83" s="31"/>
      <c r="BC83" s="31"/>
      <c r="BD83" s="31"/>
      <c r="BE83" s="31"/>
      <c r="BF83" s="31"/>
      <c r="BG83" s="31"/>
      <c r="BH83" s="31"/>
      <c r="BI83" s="31"/>
      <c r="BJ83" s="31"/>
      <c r="BK83" s="31"/>
      <c r="BL83" s="31"/>
      <c r="BM83" s="31"/>
      <c r="BN83" s="31"/>
      <c r="BO83" s="31"/>
      <c r="BP83" s="31"/>
      <c r="BQ83" s="31"/>
      <c r="BR83" s="9"/>
      <c r="BS83" s="9"/>
      <c r="BT83" s="9"/>
      <c r="BU83" s="9"/>
      <c r="BV83" s="9"/>
      <c r="BW83" s="9"/>
      <c r="BX83" s="9"/>
      <c r="BY83" s="9"/>
      <c r="BZ83" s="7"/>
    </row>
    <row r="84" spans="1:79" ht="15.75" customHeight="1" x14ac:dyDescent="0.3">
      <c r="A84" s="118" t="s">
        <v>62</v>
      </c>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row>
    <row r="85" spans="1:79" ht="9" customHeight="1" x14ac:dyDescent="0.3">
      <c r="A85" s="28"/>
      <c r="B85" s="28"/>
      <c r="C85" s="29"/>
      <c r="D85" s="29"/>
      <c r="E85" s="29"/>
      <c r="F85" s="29"/>
      <c r="G85" s="29"/>
      <c r="H85" s="29"/>
      <c r="I85" s="29"/>
      <c r="J85" s="29"/>
      <c r="K85" s="29"/>
      <c r="L85" s="29"/>
      <c r="M85" s="29"/>
      <c r="N85" s="29"/>
      <c r="O85" s="29"/>
      <c r="P85" s="29"/>
      <c r="Q85" s="29"/>
      <c r="R85" s="29"/>
      <c r="S85" s="29"/>
      <c r="T85" s="29"/>
      <c r="U85" s="29"/>
      <c r="V85" s="29"/>
      <c r="W85" s="29"/>
      <c r="X85" s="29"/>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c r="AY85" s="31"/>
      <c r="AZ85" s="31"/>
      <c r="BA85" s="31"/>
      <c r="BB85" s="31"/>
      <c r="BC85" s="31"/>
      <c r="BD85" s="31"/>
      <c r="BE85" s="31"/>
      <c r="BF85" s="31"/>
      <c r="BG85" s="31"/>
      <c r="BH85" s="31"/>
      <c r="BI85" s="31"/>
      <c r="BJ85" s="31"/>
      <c r="BK85" s="31"/>
      <c r="BL85" s="31"/>
      <c r="BM85" s="31"/>
      <c r="BN85" s="31"/>
      <c r="BO85" s="31"/>
      <c r="BP85" s="31"/>
      <c r="BQ85" s="31"/>
      <c r="BR85" s="9"/>
      <c r="BS85" s="9"/>
      <c r="BT85" s="9"/>
      <c r="BU85" s="9"/>
      <c r="BV85" s="9"/>
      <c r="BW85" s="9"/>
      <c r="BX85" s="9"/>
      <c r="BY85" s="9"/>
      <c r="BZ85" s="7"/>
    </row>
    <row r="86" spans="1:79" ht="45" customHeight="1" x14ac:dyDescent="0.3">
      <c r="A86" s="106" t="s">
        <v>3</v>
      </c>
      <c r="B86" s="108"/>
      <c r="C86" s="106" t="s">
        <v>6</v>
      </c>
      <c r="D86" s="107"/>
      <c r="E86" s="107"/>
      <c r="F86" s="107"/>
      <c r="G86" s="107"/>
      <c r="H86" s="107"/>
      <c r="I86" s="108"/>
      <c r="J86" s="106" t="s">
        <v>5</v>
      </c>
      <c r="K86" s="107"/>
      <c r="L86" s="107"/>
      <c r="M86" s="107"/>
      <c r="N86" s="108"/>
      <c r="O86" s="103" t="s">
        <v>63</v>
      </c>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2"/>
      <c r="BR86" s="49"/>
      <c r="BS86" s="49"/>
      <c r="BT86" s="49"/>
      <c r="BU86" s="49"/>
      <c r="BV86" s="49"/>
      <c r="BW86" s="49"/>
      <c r="BX86" s="49"/>
      <c r="BY86" s="49"/>
      <c r="BZ86" s="7"/>
    </row>
    <row r="87" spans="1:79" s="34" customFormat="1" ht="16" customHeight="1" x14ac:dyDescent="0.3">
      <c r="A87" s="243">
        <v>1</v>
      </c>
      <c r="B87" s="243"/>
      <c r="C87" s="243">
        <v>2</v>
      </c>
      <c r="D87" s="243"/>
      <c r="E87" s="243"/>
      <c r="F87" s="243"/>
      <c r="G87" s="243"/>
      <c r="H87" s="243"/>
      <c r="I87" s="243"/>
      <c r="J87" s="243">
        <v>3</v>
      </c>
      <c r="K87" s="243"/>
      <c r="L87" s="243"/>
      <c r="M87" s="243"/>
      <c r="N87" s="243"/>
      <c r="O87" s="143">
        <v>4</v>
      </c>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5"/>
      <c r="BR87" s="52"/>
      <c r="BS87" s="52"/>
      <c r="BT87" s="52"/>
      <c r="BU87" s="52"/>
      <c r="BV87" s="52"/>
      <c r="BW87" s="52"/>
      <c r="BX87" s="52"/>
      <c r="BY87" s="52"/>
      <c r="BZ87" s="33"/>
    </row>
    <row r="88" spans="1:79" s="34" customFormat="1" ht="12.75" hidden="1" customHeight="1" x14ac:dyDescent="0.3">
      <c r="A88" s="243" t="s">
        <v>36</v>
      </c>
      <c r="B88" s="243"/>
      <c r="C88" s="130" t="s">
        <v>14</v>
      </c>
      <c r="D88" s="131"/>
      <c r="E88" s="131"/>
      <c r="F88" s="131"/>
      <c r="G88" s="131"/>
      <c r="H88" s="131"/>
      <c r="I88" s="132"/>
      <c r="J88" s="243" t="s">
        <v>15</v>
      </c>
      <c r="K88" s="243"/>
      <c r="L88" s="243"/>
      <c r="M88" s="243"/>
      <c r="N88" s="243"/>
      <c r="O88" s="202" t="s">
        <v>71</v>
      </c>
      <c r="P88" s="203"/>
      <c r="Q88" s="203"/>
      <c r="R88" s="203"/>
      <c r="S88" s="203"/>
      <c r="T88" s="203"/>
      <c r="U88" s="203"/>
      <c r="V88" s="203"/>
      <c r="W88" s="203"/>
      <c r="X88" s="203"/>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7"/>
      <c r="BR88" s="35"/>
      <c r="BS88" s="35"/>
      <c r="BT88" s="33"/>
      <c r="BU88" s="33"/>
      <c r="BV88" s="33"/>
      <c r="BW88" s="33"/>
      <c r="BX88" s="33"/>
      <c r="BY88" s="33"/>
      <c r="BZ88" s="33"/>
      <c r="CA88" s="34" t="s">
        <v>70</v>
      </c>
    </row>
    <row r="89" spans="1:79" s="43" customFormat="1" ht="15" hidden="1" x14ac:dyDescent="0.3">
      <c r="A89" s="262">
        <v>0</v>
      </c>
      <c r="B89" s="262"/>
      <c r="C89" s="262"/>
      <c r="D89" s="262"/>
      <c r="E89" s="262"/>
      <c r="F89" s="262"/>
      <c r="G89" s="262"/>
      <c r="H89" s="262"/>
      <c r="I89" s="262"/>
      <c r="J89" s="262"/>
      <c r="K89" s="262"/>
      <c r="L89" s="262"/>
      <c r="M89" s="262"/>
      <c r="N89" s="262"/>
      <c r="O89" s="86"/>
      <c r="P89" s="87"/>
      <c r="Q89" s="87"/>
      <c r="R89" s="87"/>
      <c r="S89" s="87"/>
      <c r="T89" s="87"/>
      <c r="U89" s="87"/>
      <c r="V89" s="87"/>
      <c r="W89" s="87"/>
      <c r="X89" s="87"/>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5"/>
      <c r="BR89" s="41"/>
      <c r="BS89" s="41"/>
      <c r="BT89" s="41"/>
      <c r="BU89" s="41"/>
      <c r="BV89" s="41"/>
      <c r="BW89" s="41"/>
      <c r="BX89" s="41"/>
      <c r="BY89" s="41"/>
      <c r="BZ89" s="42"/>
      <c r="CA89" s="43" t="s">
        <v>65</v>
      </c>
    </row>
    <row r="90" spans="1:79" s="43" customFormat="1" ht="23.5" hidden="1" customHeight="1" x14ac:dyDescent="0.3">
      <c r="A90" s="262">
        <v>0</v>
      </c>
      <c r="B90" s="262"/>
      <c r="C90" s="262"/>
      <c r="D90" s="262"/>
      <c r="E90" s="262"/>
      <c r="F90" s="262"/>
      <c r="G90" s="262"/>
      <c r="H90" s="262"/>
      <c r="I90" s="262"/>
      <c r="J90" s="262"/>
      <c r="K90" s="262"/>
      <c r="L90" s="262"/>
      <c r="M90" s="262"/>
      <c r="N90" s="262"/>
      <c r="O90" s="86"/>
      <c r="P90" s="87"/>
      <c r="Q90" s="87"/>
      <c r="R90" s="87"/>
      <c r="S90" s="87"/>
      <c r="T90" s="87"/>
      <c r="U90" s="87"/>
      <c r="V90" s="87"/>
      <c r="W90" s="87"/>
      <c r="X90" s="87"/>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5"/>
      <c r="BR90" s="41"/>
      <c r="BS90" s="41"/>
      <c r="BT90" s="41"/>
      <c r="BU90" s="41"/>
      <c r="BV90" s="41"/>
      <c r="BW90" s="41"/>
      <c r="BX90" s="41"/>
      <c r="BY90" s="41"/>
      <c r="BZ90" s="42"/>
    </row>
    <row r="91" spans="1:79" s="43" customFormat="1" ht="15" hidden="1" x14ac:dyDescent="0.3">
      <c r="A91" s="262">
        <v>0</v>
      </c>
      <c r="B91" s="262"/>
      <c r="C91" s="262" t="s">
        <v>89</v>
      </c>
      <c r="D91" s="262"/>
      <c r="E91" s="262"/>
      <c r="F91" s="262"/>
      <c r="G91" s="262"/>
      <c r="H91" s="262"/>
      <c r="I91" s="262"/>
      <c r="J91" s="262"/>
      <c r="K91" s="262"/>
      <c r="L91" s="262"/>
      <c r="M91" s="262"/>
      <c r="N91" s="262"/>
      <c r="O91" s="86"/>
      <c r="P91" s="87"/>
      <c r="Q91" s="87"/>
      <c r="R91" s="87"/>
      <c r="S91" s="87"/>
      <c r="T91" s="87"/>
      <c r="U91" s="87"/>
      <c r="V91" s="87"/>
      <c r="W91" s="87"/>
      <c r="X91" s="87"/>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5"/>
      <c r="BR91" s="41"/>
      <c r="BS91" s="41"/>
      <c r="BT91" s="41"/>
      <c r="BU91" s="41"/>
      <c r="BV91" s="41"/>
      <c r="BW91" s="41"/>
      <c r="BX91" s="41"/>
      <c r="BY91" s="41"/>
      <c r="BZ91" s="42"/>
    </row>
    <row r="92" spans="1:79" s="43" customFormat="1" ht="15" hidden="1" x14ac:dyDescent="0.3">
      <c r="A92" s="262">
        <v>0</v>
      </c>
      <c r="B92" s="262"/>
      <c r="C92" s="262"/>
      <c r="D92" s="262"/>
      <c r="E92" s="262"/>
      <c r="F92" s="262"/>
      <c r="G92" s="262"/>
      <c r="H92" s="262"/>
      <c r="I92" s="262"/>
      <c r="J92" s="262"/>
      <c r="K92" s="262"/>
      <c r="L92" s="262"/>
      <c r="M92" s="262"/>
      <c r="N92" s="262"/>
      <c r="O92" s="86"/>
      <c r="P92" s="87"/>
      <c r="Q92" s="87"/>
      <c r="R92" s="87"/>
      <c r="S92" s="87"/>
      <c r="T92" s="87"/>
      <c r="U92" s="87"/>
      <c r="V92" s="87"/>
      <c r="W92" s="87"/>
      <c r="X92" s="87"/>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5"/>
      <c r="BR92" s="41"/>
      <c r="BS92" s="41"/>
      <c r="BT92" s="41"/>
      <c r="BU92" s="41"/>
      <c r="BV92" s="41"/>
      <c r="BW92" s="41"/>
      <c r="BX92" s="41"/>
      <c r="BY92" s="41"/>
      <c r="BZ92" s="42"/>
    </row>
    <row r="93" spans="1:79" s="43" customFormat="1" ht="15" hidden="1" x14ac:dyDescent="0.3">
      <c r="A93" s="262">
        <v>0</v>
      </c>
      <c r="B93" s="262"/>
      <c r="C93" s="262" t="s">
        <v>92</v>
      </c>
      <c r="D93" s="262"/>
      <c r="E93" s="262"/>
      <c r="F93" s="262"/>
      <c r="G93" s="262"/>
      <c r="H93" s="262"/>
      <c r="I93" s="262"/>
      <c r="J93" s="262"/>
      <c r="K93" s="262"/>
      <c r="L93" s="262"/>
      <c r="M93" s="262"/>
      <c r="N93" s="262"/>
      <c r="O93" s="86"/>
      <c r="P93" s="87"/>
      <c r="Q93" s="87"/>
      <c r="R93" s="87"/>
      <c r="S93" s="87"/>
      <c r="T93" s="87"/>
      <c r="U93" s="87"/>
      <c r="V93" s="87"/>
      <c r="W93" s="87"/>
      <c r="X93" s="87"/>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5"/>
      <c r="BR93" s="41"/>
      <c r="BS93" s="41"/>
      <c r="BT93" s="41"/>
      <c r="BU93" s="41"/>
      <c r="BV93" s="41"/>
      <c r="BW93" s="41"/>
      <c r="BX93" s="41"/>
      <c r="BY93" s="41"/>
      <c r="BZ93" s="42"/>
    </row>
    <row r="94" spans="1:79" s="43" customFormat="1" ht="15" hidden="1" x14ac:dyDescent="0.3">
      <c r="A94" s="262">
        <v>0</v>
      </c>
      <c r="B94" s="262"/>
      <c r="C94" s="262"/>
      <c r="D94" s="262"/>
      <c r="E94" s="262"/>
      <c r="F94" s="262"/>
      <c r="G94" s="262"/>
      <c r="H94" s="262"/>
      <c r="I94" s="262"/>
      <c r="J94" s="262"/>
      <c r="K94" s="262"/>
      <c r="L94" s="262"/>
      <c r="M94" s="262"/>
      <c r="N94" s="262"/>
      <c r="O94" s="86"/>
      <c r="P94" s="87"/>
      <c r="Q94" s="87"/>
      <c r="R94" s="87"/>
      <c r="S94" s="87"/>
      <c r="T94" s="87"/>
      <c r="U94" s="87"/>
      <c r="V94" s="87"/>
      <c r="W94" s="87"/>
      <c r="X94" s="87"/>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5"/>
      <c r="BR94" s="41"/>
      <c r="BS94" s="41"/>
      <c r="BT94" s="41"/>
      <c r="BU94" s="41"/>
      <c r="BV94" s="41"/>
      <c r="BW94" s="41"/>
      <c r="BX94" s="41"/>
      <c r="BY94" s="41"/>
      <c r="BZ94" s="42"/>
    </row>
    <row r="95" spans="1:79" s="43" customFormat="1" ht="15" hidden="1" x14ac:dyDescent="0.3">
      <c r="A95" s="262">
        <v>0</v>
      </c>
      <c r="B95" s="262"/>
      <c r="C95" s="262" t="s">
        <v>95</v>
      </c>
      <c r="D95" s="262"/>
      <c r="E95" s="262"/>
      <c r="F95" s="262"/>
      <c r="G95" s="262"/>
      <c r="H95" s="262"/>
      <c r="I95" s="262"/>
      <c r="J95" s="262"/>
      <c r="K95" s="262"/>
      <c r="L95" s="262"/>
      <c r="M95" s="262"/>
      <c r="N95" s="262"/>
      <c r="O95" s="86"/>
      <c r="P95" s="87"/>
      <c r="Q95" s="87"/>
      <c r="R95" s="87"/>
      <c r="S95" s="87"/>
      <c r="T95" s="87"/>
      <c r="U95" s="87"/>
      <c r="V95" s="87"/>
      <c r="W95" s="87"/>
      <c r="X95" s="87"/>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5"/>
      <c r="BR95" s="41"/>
      <c r="BS95" s="41"/>
      <c r="BT95" s="41"/>
      <c r="BU95" s="41"/>
      <c r="BV95" s="41"/>
      <c r="BW95" s="41"/>
      <c r="BX95" s="41"/>
      <c r="BY95" s="41"/>
      <c r="BZ95" s="42"/>
    </row>
    <row r="96" spans="1:79" s="43" customFormat="1" ht="15" hidden="1" x14ac:dyDescent="0.3">
      <c r="A96" s="262">
        <v>0</v>
      </c>
      <c r="B96" s="262"/>
      <c r="C96" s="262"/>
      <c r="D96" s="262"/>
      <c r="E96" s="262"/>
      <c r="F96" s="262"/>
      <c r="G96" s="262"/>
      <c r="H96" s="262"/>
      <c r="I96" s="262"/>
      <c r="J96" s="262"/>
      <c r="K96" s="262"/>
      <c r="L96" s="262"/>
      <c r="M96" s="262"/>
      <c r="N96" s="262"/>
      <c r="O96" s="86"/>
      <c r="P96" s="87"/>
      <c r="Q96" s="87"/>
      <c r="R96" s="87"/>
      <c r="S96" s="87"/>
      <c r="T96" s="87"/>
      <c r="U96" s="87"/>
      <c r="V96" s="87"/>
      <c r="W96" s="87"/>
      <c r="X96" s="87"/>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5"/>
      <c r="BR96" s="41"/>
      <c r="BS96" s="41"/>
      <c r="BT96" s="41"/>
      <c r="BU96" s="41"/>
      <c r="BV96" s="41"/>
      <c r="BW96" s="41"/>
      <c r="BX96" s="41"/>
      <c r="BY96" s="41"/>
      <c r="BZ96" s="42"/>
    </row>
    <row r="97" spans="1:78" ht="15.5" x14ac:dyDescent="0.3">
      <c r="A97" s="28"/>
      <c r="B97" s="28"/>
      <c r="C97" s="29"/>
      <c r="D97" s="29"/>
      <c r="E97" s="29"/>
      <c r="F97" s="29"/>
      <c r="G97" s="29"/>
      <c r="H97" s="29"/>
      <c r="I97" s="29"/>
      <c r="J97" s="29"/>
      <c r="K97" s="29"/>
      <c r="L97" s="29"/>
      <c r="M97" s="29"/>
      <c r="N97" s="29"/>
      <c r="O97" s="29"/>
      <c r="P97" s="29"/>
      <c r="Q97" s="29"/>
      <c r="R97" s="29"/>
      <c r="S97" s="29"/>
      <c r="T97" s="29"/>
      <c r="U97" s="29"/>
      <c r="V97" s="29"/>
      <c r="W97" s="29"/>
      <c r="X97" s="29"/>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c r="AY97" s="31"/>
      <c r="AZ97" s="31"/>
      <c r="BA97" s="31"/>
      <c r="BB97" s="31"/>
      <c r="BC97" s="31"/>
      <c r="BD97" s="31"/>
      <c r="BE97" s="31"/>
      <c r="BF97" s="31"/>
      <c r="BG97" s="31"/>
      <c r="BH97" s="31"/>
      <c r="BI97" s="31"/>
      <c r="BJ97" s="31"/>
      <c r="BK97" s="31"/>
      <c r="BL97" s="31"/>
      <c r="BM97" s="31"/>
      <c r="BN97" s="31"/>
      <c r="BO97" s="31"/>
      <c r="BP97" s="31"/>
      <c r="BQ97" s="31"/>
      <c r="BR97" s="9"/>
      <c r="BS97" s="9"/>
      <c r="BT97" s="9"/>
      <c r="BU97" s="9"/>
      <c r="BV97" s="9"/>
      <c r="BW97" s="9"/>
      <c r="BX97" s="9"/>
      <c r="BY97" s="9"/>
      <c r="BZ97" s="7"/>
    </row>
    <row r="98" spans="1:78" ht="16" customHeight="1" x14ac:dyDescent="0.3">
      <c r="A98" s="118" t="s">
        <v>64</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row>
    <row r="99" spans="1:78" ht="49" customHeight="1" x14ac:dyDescent="0.3">
      <c r="A99" s="201" t="s">
        <v>644</v>
      </c>
      <c r="B99" s="201"/>
      <c r="C99" s="201"/>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row>
    <row r="100" spans="1:78" ht="15.5" hidden="1" x14ac:dyDescent="0.3">
      <c r="A100" s="28"/>
      <c r="B100" s="28"/>
      <c r="C100" s="29"/>
      <c r="D100" s="29"/>
      <c r="E100" s="29"/>
      <c r="F100" s="29"/>
      <c r="G100" s="29"/>
      <c r="H100" s="29"/>
      <c r="I100" s="29"/>
      <c r="J100" s="29"/>
      <c r="K100" s="29"/>
      <c r="L100" s="29"/>
      <c r="M100" s="29"/>
      <c r="N100" s="29"/>
      <c r="O100" s="29"/>
      <c r="P100" s="29"/>
      <c r="Q100" s="29"/>
      <c r="R100" s="29"/>
      <c r="S100" s="29"/>
      <c r="T100" s="29"/>
      <c r="U100" s="29"/>
      <c r="V100" s="29"/>
      <c r="W100" s="29"/>
      <c r="X100" s="29"/>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c r="AY100" s="31"/>
      <c r="AZ100" s="31"/>
      <c r="BA100" s="31"/>
      <c r="BB100" s="31"/>
      <c r="BC100" s="31"/>
      <c r="BD100" s="31"/>
      <c r="BE100" s="31"/>
      <c r="BF100" s="31"/>
      <c r="BG100" s="31"/>
      <c r="BH100" s="31"/>
      <c r="BI100" s="31"/>
      <c r="BJ100" s="31"/>
      <c r="BK100" s="31"/>
      <c r="BL100" s="31"/>
      <c r="BM100" s="31"/>
      <c r="BN100" s="31"/>
      <c r="BO100" s="31"/>
      <c r="BP100" s="31"/>
      <c r="BQ100" s="31"/>
      <c r="BR100" s="9"/>
      <c r="BS100" s="9"/>
      <c r="BT100" s="9"/>
      <c r="BU100" s="9"/>
      <c r="BV100" s="9"/>
      <c r="BW100" s="9"/>
      <c r="BX100" s="9"/>
      <c r="BY100" s="9"/>
      <c r="BZ100" s="7"/>
    </row>
    <row r="101" spans="1:78" ht="16" customHeight="1" x14ac:dyDescent="0.3">
      <c r="A101" s="118" t="s">
        <v>46</v>
      </c>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row>
    <row r="102" spans="1:78" ht="16" customHeight="1" x14ac:dyDescent="0.3">
      <c r="A102" s="201" t="s">
        <v>532</v>
      </c>
      <c r="B102" s="201"/>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row>
    <row r="103" spans="1:78" ht="16" customHeight="1" x14ac:dyDescent="0.3">
      <c r="A103" s="15"/>
      <c r="B103" s="15"/>
      <c r="C103" s="15"/>
      <c r="D103" s="15"/>
      <c r="E103" s="15"/>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78" ht="12" customHeight="1" x14ac:dyDescent="0.3">
      <c r="A104" s="27" t="s">
        <v>76</v>
      </c>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8" ht="12" customHeight="1" x14ac:dyDescent="0.3">
      <c r="A105" s="27" t="s">
        <v>67</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8" s="27" customFormat="1" ht="12" customHeight="1" x14ac:dyDescent="0.25">
      <c r="A106" s="27" t="s">
        <v>68</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row>
    <row r="107" spans="1:78" ht="16" customHeight="1" x14ac:dyDescent="0.35">
      <c r="A107" s="26"/>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8" ht="26.5" customHeight="1" x14ac:dyDescent="0.35">
      <c r="A108" s="208" t="s">
        <v>99</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110"/>
      <c r="X108" s="110"/>
      <c r="Y108" s="110"/>
      <c r="Z108" s="110"/>
      <c r="AA108" s="110"/>
      <c r="AB108" s="110"/>
      <c r="AC108" s="110"/>
      <c r="AD108" s="110"/>
      <c r="AE108" s="110"/>
      <c r="AF108" s="110"/>
      <c r="AG108" s="110"/>
      <c r="AH108" s="110"/>
      <c r="AI108" s="110"/>
      <c r="AJ108" s="110"/>
      <c r="AK108" s="110"/>
      <c r="AL108" s="110"/>
      <c r="AM108" s="110"/>
      <c r="AN108" s="2"/>
      <c r="AO108" s="2"/>
      <c r="AP108" s="206" t="s">
        <v>505</v>
      </c>
      <c r="AQ108" s="206"/>
      <c r="AR108" s="206"/>
      <c r="AS108" s="206"/>
      <c r="AT108" s="206"/>
      <c r="AU108" s="206"/>
      <c r="AV108" s="206"/>
      <c r="AW108" s="206"/>
      <c r="AX108" s="206"/>
      <c r="AY108" s="206"/>
      <c r="AZ108" s="206"/>
      <c r="BA108" s="206"/>
      <c r="BB108" s="206"/>
      <c r="BC108" s="206"/>
      <c r="BD108" s="206"/>
      <c r="BE108" s="206"/>
      <c r="BF108" s="206"/>
      <c r="BG108" s="206"/>
      <c r="BH108" s="206"/>
    </row>
    <row r="109" spans="1:78" x14ac:dyDescent="0.3">
      <c r="W109" s="207" t="s">
        <v>8</v>
      </c>
      <c r="X109" s="207"/>
      <c r="Y109" s="207"/>
      <c r="Z109" s="207"/>
      <c r="AA109" s="207"/>
      <c r="AB109" s="207"/>
      <c r="AC109" s="207"/>
      <c r="AD109" s="207"/>
      <c r="AE109" s="207"/>
      <c r="AF109" s="207"/>
      <c r="AG109" s="207"/>
      <c r="AH109" s="207"/>
      <c r="AI109" s="207"/>
      <c r="AJ109" s="207"/>
      <c r="AK109" s="207"/>
      <c r="AL109" s="207"/>
      <c r="AM109" s="207"/>
      <c r="AN109" s="36"/>
      <c r="AO109" s="36"/>
      <c r="AP109" s="207" t="s">
        <v>72</v>
      </c>
      <c r="AQ109" s="207"/>
      <c r="AR109" s="207"/>
      <c r="AS109" s="207"/>
      <c r="AT109" s="207"/>
      <c r="AU109" s="207"/>
      <c r="AV109" s="207"/>
      <c r="AW109" s="207"/>
      <c r="AX109" s="207"/>
      <c r="AY109" s="207"/>
      <c r="AZ109" s="207"/>
      <c r="BA109" s="207"/>
      <c r="BB109" s="207"/>
      <c r="BC109" s="207"/>
      <c r="BD109" s="207"/>
      <c r="BE109" s="207"/>
      <c r="BF109" s="207"/>
      <c r="BG109" s="207"/>
      <c r="BH109" s="207"/>
    </row>
    <row r="112" spans="1:78" ht="16" customHeight="1" x14ac:dyDescent="0.35">
      <c r="A112" s="205" t="s">
        <v>319</v>
      </c>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110"/>
      <c r="X112" s="110"/>
      <c r="Y112" s="110"/>
      <c r="Z112" s="110"/>
      <c r="AA112" s="110"/>
      <c r="AB112" s="110"/>
      <c r="AC112" s="110"/>
      <c r="AD112" s="110"/>
      <c r="AE112" s="110"/>
      <c r="AF112" s="110"/>
      <c r="AG112" s="110"/>
      <c r="AH112" s="110"/>
      <c r="AI112" s="110"/>
      <c r="AJ112" s="110"/>
      <c r="AK112" s="110"/>
      <c r="AL112" s="110"/>
      <c r="AM112" s="110"/>
      <c r="AN112" s="2"/>
      <c r="AO112" s="2"/>
      <c r="AP112" s="206" t="s">
        <v>100</v>
      </c>
      <c r="AQ112" s="206"/>
      <c r="AR112" s="206"/>
      <c r="AS112" s="206"/>
      <c r="AT112" s="206"/>
      <c r="AU112" s="206"/>
      <c r="AV112" s="206"/>
      <c r="AW112" s="206"/>
      <c r="AX112" s="206"/>
      <c r="AY112" s="206"/>
      <c r="AZ112" s="206"/>
      <c r="BA112" s="206"/>
      <c r="BB112" s="206"/>
      <c r="BC112" s="206"/>
      <c r="BD112" s="206"/>
      <c r="BE112" s="206"/>
      <c r="BF112" s="206"/>
      <c r="BG112" s="206"/>
      <c r="BH112" s="206"/>
    </row>
    <row r="113" spans="23:60" x14ac:dyDescent="0.3">
      <c r="W113" s="207" t="s">
        <v>8</v>
      </c>
      <c r="X113" s="207"/>
      <c r="Y113" s="207"/>
      <c r="Z113" s="207"/>
      <c r="AA113" s="207"/>
      <c r="AB113" s="207"/>
      <c r="AC113" s="207"/>
      <c r="AD113" s="207"/>
      <c r="AE113" s="207"/>
      <c r="AF113" s="207"/>
      <c r="AG113" s="207"/>
      <c r="AH113" s="207"/>
      <c r="AI113" s="207"/>
      <c r="AJ113" s="207"/>
      <c r="AK113" s="207"/>
      <c r="AL113" s="207"/>
      <c r="AM113" s="207"/>
      <c r="AN113" s="36"/>
      <c r="AO113" s="36"/>
      <c r="AP113" s="207" t="s">
        <v>72</v>
      </c>
      <c r="AQ113" s="207"/>
      <c r="AR113" s="207"/>
      <c r="AS113" s="207"/>
      <c r="AT113" s="207"/>
      <c r="AU113" s="207"/>
      <c r="AV113" s="207"/>
      <c r="AW113" s="207"/>
      <c r="AX113" s="207"/>
      <c r="AY113" s="207"/>
      <c r="AZ113" s="207"/>
      <c r="BA113" s="207"/>
      <c r="BB113" s="207"/>
      <c r="BC113" s="207"/>
      <c r="BD113" s="207"/>
      <c r="BE113" s="207"/>
      <c r="BF113" s="207"/>
      <c r="BG113" s="207"/>
      <c r="BH113" s="207"/>
    </row>
  </sheetData>
  <mergeCells count="460">
    <mergeCell ref="AX73:BB73"/>
    <mergeCell ref="BC73:BG73"/>
    <mergeCell ref="BH73:BL73"/>
    <mergeCell ref="BM73:BQ73"/>
    <mergeCell ref="A78:B78"/>
    <mergeCell ref="C78:I78"/>
    <mergeCell ref="J78:N78"/>
    <mergeCell ref="O78:X78"/>
    <mergeCell ref="Y78:AC78"/>
    <mergeCell ref="AD78:AH78"/>
    <mergeCell ref="AI78:AM78"/>
    <mergeCell ref="AN78:AR78"/>
    <mergeCell ref="AS78:AW78"/>
    <mergeCell ref="AX78:BB78"/>
    <mergeCell ref="BC78:BG78"/>
    <mergeCell ref="BH78:BL78"/>
    <mergeCell ref="BM78:BQ78"/>
    <mergeCell ref="A73:B73"/>
    <mergeCell ref="C73:I73"/>
    <mergeCell ref="J73:N73"/>
    <mergeCell ref="O73:X73"/>
    <mergeCell ref="Y73:AC73"/>
    <mergeCell ref="AD73:AH73"/>
    <mergeCell ref="AI73:AM73"/>
    <mergeCell ref="AN73:AR73"/>
    <mergeCell ref="AS73:AW73"/>
    <mergeCell ref="A96:B96"/>
    <mergeCell ref="C96:I96"/>
    <mergeCell ref="J96:N96"/>
    <mergeCell ref="O96:BQ96"/>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90:B90"/>
    <mergeCell ref="C90:I90"/>
    <mergeCell ref="J90:N90"/>
    <mergeCell ref="O90:BQ90"/>
    <mergeCell ref="O91:BQ91"/>
    <mergeCell ref="AS82:AW82"/>
    <mergeCell ref="AX82:BB82"/>
    <mergeCell ref="BC82:BG82"/>
    <mergeCell ref="BH82:BL82"/>
    <mergeCell ref="BM82:BQ82"/>
    <mergeCell ref="BH81:BL81"/>
    <mergeCell ref="BM81:BQ81"/>
    <mergeCell ref="AS81:AW81"/>
    <mergeCell ref="AX81:BB81"/>
    <mergeCell ref="BC81:BG81"/>
    <mergeCell ref="A82:B82"/>
    <mergeCell ref="C82:I82"/>
    <mergeCell ref="J82:N82"/>
    <mergeCell ref="O82:X82"/>
    <mergeCell ref="Y82:AC82"/>
    <mergeCell ref="AD82:AH82"/>
    <mergeCell ref="AI82:AM82"/>
    <mergeCell ref="AN82:AR82"/>
    <mergeCell ref="AD81:AH81"/>
    <mergeCell ref="AI81:AM81"/>
    <mergeCell ref="AN81:AR81"/>
    <mergeCell ref="AS80:AW80"/>
    <mergeCell ref="AX80:BB80"/>
    <mergeCell ref="BC80:BG80"/>
    <mergeCell ref="BH80:BL80"/>
    <mergeCell ref="BM80:BQ80"/>
    <mergeCell ref="A81:B81"/>
    <mergeCell ref="C81:I81"/>
    <mergeCell ref="J81:N81"/>
    <mergeCell ref="O81:X81"/>
    <mergeCell ref="Y81:AC81"/>
    <mergeCell ref="A80:B80"/>
    <mergeCell ref="C80:I80"/>
    <mergeCell ref="J80:N80"/>
    <mergeCell ref="O80:X80"/>
    <mergeCell ref="Y80:AC80"/>
    <mergeCell ref="AD80:AH80"/>
    <mergeCell ref="AI80:AM80"/>
    <mergeCell ref="AN80:AR80"/>
    <mergeCell ref="AD79:AH79"/>
    <mergeCell ref="AI79:AM79"/>
    <mergeCell ref="AN79:AR79"/>
    <mergeCell ref="AS77:AW77"/>
    <mergeCell ref="AX77:BB77"/>
    <mergeCell ref="BC77:BG77"/>
    <mergeCell ref="BH77:BL77"/>
    <mergeCell ref="BM77:BQ77"/>
    <mergeCell ref="A79:B79"/>
    <mergeCell ref="C79:I79"/>
    <mergeCell ref="J79:N79"/>
    <mergeCell ref="O79:X79"/>
    <mergeCell ref="Y79:AC79"/>
    <mergeCell ref="BH79:BL79"/>
    <mergeCell ref="BM79:BQ79"/>
    <mergeCell ref="AS79:AW79"/>
    <mergeCell ref="AX79:BB79"/>
    <mergeCell ref="BC79:BG79"/>
    <mergeCell ref="A77:B77"/>
    <mergeCell ref="C77:I77"/>
    <mergeCell ref="J77:N77"/>
    <mergeCell ref="O77:X77"/>
    <mergeCell ref="Y77:AC77"/>
    <mergeCell ref="AD77:AH77"/>
    <mergeCell ref="AI77:AM77"/>
    <mergeCell ref="AN77:AR77"/>
    <mergeCell ref="AD76:AH76"/>
    <mergeCell ref="AI76:AM76"/>
    <mergeCell ref="AN76:AR76"/>
    <mergeCell ref="BH75:BL75"/>
    <mergeCell ref="BM75:BQ75"/>
    <mergeCell ref="A76:B76"/>
    <mergeCell ref="C76:I76"/>
    <mergeCell ref="J76:N76"/>
    <mergeCell ref="O76:X76"/>
    <mergeCell ref="Y76:AC76"/>
    <mergeCell ref="BH76:BL76"/>
    <mergeCell ref="BM76:BQ76"/>
    <mergeCell ref="AS76:AW76"/>
    <mergeCell ref="AX76:BB76"/>
    <mergeCell ref="BC76:BG76"/>
    <mergeCell ref="A74:B74"/>
    <mergeCell ref="C74:I74"/>
    <mergeCell ref="J74:N74"/>
    <mergeCell ref="O74:X74"/>
    <mergeCell ref="Y74:AC74"/>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S75:AW75"/>
    <mergeCell ref="AX75:BB75"/>
    <mergeCell ref="BC75:BG75"/>
    <mergeCell ref="AD70:AH70"/>
    <mergeCell ref="AI70:AM70"/>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2:AW72"/>
    <mergeCell ref="AX72:BB72"/>
    <mergeCell ref="BC72:BG72"/>
    <mergeCell ref="BH72:BL72"/>
    <mergeCell ref="BM72:BQ72"/>
    <mergeCell ref="C71:I71"/>
    <mergeCell ref="J71:N71"/>
    <mergeCell ref="O71:X71"/>
    <mergeCell ref="Y71:AC71"/>
    <mergeCell ref="A70:B70"/>
    <mergeCell ref="C70:I70"/>
    <mergeCell ref="J70:N70"/>
    <mergeCell ref="O70:X70"/>
    <mergeCell ref="Y70:AC70"/>
    <mergeCell ref="AK45:AO45"/>
    <mergeCell ref="A69:B69"/>
    <mergeCell ref="C69:I69"/>
    <mergeCell ref="J69:N69"/>
    <mergeCell ref="O69:X69"/>
    <mergeCell ref="Y69:AC69"/>
    <mergeCell ref="AD69:AH69"/>
    <mergeCell ref="AI69:AM69"/>
    <mergeCell ref="AN69:AR69"/>
    <mergeCell ref="AI67:AM67"/>
    <mergeCell ref="AN67:AR67"/>
    <mergeCell ref="A62:BQ62"/>
    <mergeCell ref="AI60:AM60"/>
    <mergeCell ref="AN60:AR60"/>
    <mergeCell ref="AS60:AX60"/>
    <mergeCell ref="AY60:BC60"/>
    <mergeCell ref="AP45:AT45"/>
    <mergeCell ref="AU45:AY45"/>
    <mergeCell ref="AN59:AR59"/>
    <mergeCell ref="AS59:AX59"/>
    <mergeCell ref="AY59:BC59"/>
    <mergeCell ref="BD59:BH59"/>
    <mergeCell ref="BI59:BN59"/>
    <mergeCell ref="AY57:BC57"/>
    <mergeCell ref="BD57:BH57"/>
    <mergeCell ref="AS58:AX58"/>
    <mergeCell ref="AY58:BC58"/>
    <mergeCell ref="BD58:BH58"/>
    <mergeCell ref="BI58:BN58"/>
    <mergeCell ref="BI57:BN57"/>
    <mergeCell ref="A112:V112"/>
    <mergeCell ref="W112:AM112"/>
    <mergeCell ref="AP112:BH112"/>
    <mergeCell ref="W113:AM113"/>
    <mergeCell ref="AP113:BH113"/>
    <mergeCell ref="A35:F35"/>
    <mergeCell ref="G35:BL35"/>
    <mergeCell ref="A45:B45"/>
    <mergeCell ref="A101:BL101"/>
    <mergeCell ref="A102:BL102"/>
    <mergeCell ref="A108:V108"/>
    <mergeCell ref="W108:AM108"/>
    <mergeCell ref="AP108:BH108"/>
    <mergeCell ref="W109:AM109"/>
    <mergeCell ref="AP109:BH109"/>
    <mergeCell ref="A89:B89"/>
    <mergeCell ref="C89:I89"/>
    <mergeCell ref="J89:N89"/>
    <mergeCell ref="O89:BQ89"/>
    <mergeCell ref="A98:BL98"/>
    <mergeCell ref="A99:BL99"/>
    <mergeCell ref="A91:B91"/>
    <mergeCell ref="C91:I91"/>
    <mergeCell ref="J91:N91"/>
    <mergeCell ref="A87:B87"/>
    <mergeCell ref="C87:I87"/>
    <mergeCell ref="J87:N87"/>
    <mergeCell ref="O87:BQ87"/>
    <mergeCell ref="A88:B88"/>
    <mergeCell ref="C88:I88"/>
    <mergeCell ref="J88:N88"/>
    <mergeCell ref="O88:BQ88"/>
    <mergeCell ref="AX69:BB69"/>
    <mergeCell ref="BC69:BG69"/>
    <mergeCell ref="BH69:BL69"/>
    <mergeCell ref="BM69:BQ69"/>
    <mergeCell ref="A84:BQ84"/>
    <mergeCell ref="A86:B86"/>
    <mergeCell ref="C86:I86"/>
    <mergeCell ref="J86:N86"/>
    <mergeCell ref="O86:BQ86"/>
    <mergeCell ref="AN70:AR70"/>
    <mergeCell ref="AS70:AW70"/>
    <mergeCell ref="AX70:BB70"/>
    <mergeCell ref="BC70:BG70"/>
    <mergeCell ref="BH70:BL70"/>
    <mergeCell ref="BM70:BQ70"/>
    <mergeCell ref="A71:B71"/>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59:B59"/>
    <mergeCell ref="C59:R59"/>
    <mergeCell ref="S59:W59"/>
    <mergeCell ref="X59:AB59"/>
    <mergeCell ref="AC59:AH59"/>
    <mergeCell ref="AI59:AM59"/>
    <mergeCell ref="BD60:BH60"/>
    <mergeCell ref="BI60:BN60"/>
    <mergeCell ref="A60:B60"/>
    <mergeCell ref="C60:R60"/>
    <mergeCell ref="S60:W60"/>
    <mergeCell ref="X60:AB60"/>
    <mergeCell ref="AC60:AH60"/>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BI43:BM43"/>
    <mergeCell ref="BN43:BQ43"/>
    <mergeCell ref="A53:BN53"/>
    <mergeCell ref="A54:BN54"/>
    <mergeCell ref="A55:B56"/>
    <mergeCell ref="C55:R56"/>
    <mergeCell ref="S55:AH55"/>
    <mergeCell ref="AI55:AX55"/>
    <mergeCell ref="AY55:BN55"/>
    <mergeCell ref="S56:W56"/>
    <mergeCell ref="A47:BQ47"/>
    <mergeCell ref="A49:B49"/>
    <mergeCell ref="C49:BQ49"/>
    <mergeCell ref="A50:B50"/>
    <mergeCell ref="C50:BQ50"/>
    <mergeCell ref="A51:B51"/>
    <mergeCell ref="C51:BQ51"/>
    <mergeCell ref="AZ45:BC45"/>
    <mergeCell ref="BD45:BH45"/>
    <mergeCell ref="BI45:BM45"/>
    <mergeCell ref="BN45:BQ45"/>
    <mergeCell ref="C45:Z45"/>
    <mergeCell ref="AA45:AE45"/>
    <mergeCell ref="AF45:AJ45"/>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P44:AT44"/>
    <mergeCell ref="AU44:AY44"/>
    <mergeCell ref="AZ44:BC44"/>
    <mergeCell ref="BD44:BH44"/>
    <mergeCell ref="BI44:BM44"/>
    <mergeCell ref="BN44:BQ44"/>
    <mergeCell ref="AU43:AY43"/>
    <mergeCell ref="AZ43:BC43"/>
    <mergeCell ref="BD43:BH43"/>
    <mergeCell ref="A42:B42"/>
    <mergeCell ref="C42:Z42"/>
    <mergeCell ref="AA42:AE42"/>
    <mergeCell ref="AF42:AJ42"/>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D41:BH41"/>
    <mergeCell ref="BI41:BM41"/>
    <mergeCell ref="BN41:BQ41"/>
    <mergeCell ref="AZ41:BC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5 C100 C69 C89">
    <cfRule type="cellIs" dxfId="153" priority="45" stopIfTrue="1" operator="equal">
      <formula>$C68</formula>
    </cfRule>
  </conditionalFormatting>
  <conditionalFormatting sqref="A69:B69 A85:B85 A89:B89 A100:B100 A59:B59 A83:B83 A97:B97">
    <cfRule type="cellIs" dxfId="152" priority="46" stopIfTrue="1" operator="equal">
      <formula>0</formula>
    </cfRule>
  </conditionalFormatting>
  <conditionalFormatting sqref="A60:B60">
    <cfRule type="cellIs" dxfId="151" priority="44" stopIfTrue="1" operator="equal">
      <formula>0</formula>
    </cfRule>
  </conditionalFormatting>
  <conditionalFormatting sqref="C83">
    <cfRule type="cellIs" dxfId="150" priority="604" stopIfTrue="1" operator="equal">
      <formula>$C69</formula>
    </cfRule>
  </conditionalFormatting>
  <conditionalFormatting sqref="C70">
    <cfRule type="cellIs" dxfId="149" priority="41" stopIfTrue="1" operator="equal">
      <formula>$C69</formula>
    </cfRule>
  </conditionalFormatting>
  <conditionalFormatting sqref="A70:B70">
    <cfRule type="cellIs" dxfId="148" priority="42" stopIfTrue="1" operator="equal">
      <formula>0</formula>
    </cfRule>
  </conditionalFormatting>
  <conditionalFormatting sqref="C71">
    <cfRule type="cellIs" dxfId="147" priority="39" stopIfTrue="1" operator="equal">
      <formula>$C70</formula>
    </cfRule>
  </conditionalFormatting>
  <conditionalFormatting sqref="A71:B71">
    <cfRule type="cellIs" dxfId="146" priority="40" stopIfTrue="1" operator="equal">
      <formula>0</formula>
    </cfRule>
  </conditionalFormatting>
  <conditionalFormatting sqref="C72:C73">
    <cfRule type="cellIs" dxfId="145" priority="37" stopIfTrue="1" operator="equal">
      <formula>$C71</formula>
    </cfRule>
  </conditionalFormatting>
  <conditionalFormatting sqref="A72:B72 A73">
    <cfRule type="cellIs" dxfId="144" priority="38" stopIfTrue="1" operator="equal">
      <formula>0</formula>
    </cfRule>
  </conditionalFormatting>
  <conditionalFormatting sqref="C74">
    <cfRule type="cellIs" dxfId="143" priority="35" stopIfTrue="1" operator="equal">
      <formula>$C72</formula>
    </cfRule>
  </conditionalFormatting>
  <conditionalFormatting sqref="A74:B74">
    <cfRule type="cellIs" dxfId="142" priority="36" stopIfTrue="1" operator="equal">
      <formula>0</formula>
    </cfRule>
  </conditionalFormatting>
  <conditionalFormatting sqref="C75">
    <cfRule type="cellIs" dxfId="141" priority="33" stopIfTrue="1" operator="equal">
      <formula>$C74</formula>
    </cfRule>
  </conditionalFormatting>
  <conditionalFormatting sqref="A75:B75">
    <cfRule type="cellIs" dxfId="140" priority="34" stopIfTrue="1" operator="equal">
      <formula>0</formula>
    </cfRule>
  </conditionalFormatting>
  <conditionalFormatting sqref="C76">
    <cfRule type="cellIs" dxfId="139" priority="31" stopIfTrue="1" operator="equal">
      <formula>$C75</formula>
    </cfRule>
  </conditionalFormatting>
  <conditionalFormatting sqref="A76:B76">
    <cfRule type="cellIs" dxfId="138" priority="32" stopIfTrue="1" operator="equal">
      <formula>0</formula>
    </cfRule>
  </conditionalFormatting>
  <conditionalFormatting sqref="C77">
    <cfRule type="cellIs" dxfId="137" priority="29" stopIfTrue="1" operator="equal">
      <formula>$C76</formula>
    </cfRule>
  </conditionalFormatting>
  <conditionalFormatting sqref="A77:B77">
    <cfRule type="cellIs" dxfId="136" priority="30" stopIfTrue="1" operator="equal">
      <formula>0</formula>
    </cfRule>
  </conditionalFormatting>
  <conditionalFormatting sqref="C79">
    <cfRule type="cellIs" dxfId="135" priority="27" stopIfTrue="1" operator="equal">
      <formula>$C77</formula>
    </cfRule>
  </conditionalFormatting>
  <conditionalFormatting sqref="A79:B79">
    <cfRule type="cellIs" dxfId="134" priority="28" stopIfTrue="1" operator="equal">
      <formula>0</formula>
    </cfRule>
  </conditionalFormatting>
  <conditionalFormatting sqref="C80">
    <cfRule type="cellIs" dxfId="133" priority="25" stopIfTrue="1" operator="equal">
      <formula>$C79</formula>
    </cfRule>
  </conditionalFormatting>
  <conditionalFormatting sqref="A80:B80">
    <cfRule type="cellIs" dxfId="132" priority="26" stopIfTrue="1" operator="equal">
      <formula>0</formula>
    </cfRule>
  </conditionalFormatting>
  <conditionalFormatting sqref="C81">
    <cfRule type="cellIs" dxfId="131" priority="23" stopIfTrue="1" operator="equal">
      <formula>$C80</formula>
    </cfRule>
  </conditionalFormatting>
  <conditionalFormatting sqref="A81:B81">
    <cfRule type="cellIs" dxfId="130" priority="24" stopIfTrue="1" operator="equal">
      <formula>0</formula>
    </cfRule>
  </conditionalFormatting>
  <conditionalFormatting sqref="C82">
    <cfRule type="cellIs" dxfId="129" priority="21" stopIfTrue="1" operator="equal">
      <formula>$C81</formula>
    </cfRule>
  </conditionalFormatting>
  <conditionalFormatting sqref="A82:B82">
    <cfRule type="cellIs" dxfId="128" priority="22" stopIfTrue="1" operator="equal">
      <formula>0</formula>
    </cfRule>
  </conditionalFormatting>
  <conditionalFormatting sqref="C97">
    <cfRule type="cellIs" dxfId="127" priority="606" stopIfTrue="1" operator="equal">
      <formula>$C89</formula>
    </cfRule>
  </conditionalFormatting>
  <conditionalFormatting sqref="C90">
    <cfRule type="cellIs" dxfId="126" priority="17" stopIfTrue="1" operator="equal">
      <formula>$C89</formula>
    </cfRule>
  </conditionalFormatting>
  <conditionalFormatting sqref="A90:B90">
    <cfRule type="cellIs" dxfId="125" priority="18" stopIfTrue="1" operator="equal">
      <formula>0</formula>
    </cfRule>
  </conditionalFormatting>
  <conditionalFormatting sqref="C91">
    <cfRule type="cellIs" dxfId="124" priority="15" stopIfTrue="1" operator="equal">
      <formula>$C90</formula>
    </cfRule>
  </conditionalFormatting>
  <conditionalFormatting sqref="A91:B91">
    <cfRule type="cellIs" dxfId="123" priority="16" stopIfTrue="1" operator="equal">
      <formula>0</formula>
    </cfRule>
  </conditionalFormatting>
  <conditionalFormatting sqref="C92">
    <cfRule type="cellIs" dxfId="122" priority="13" stopIfTrue="1" operator="equal">
      <formula>$C91</formula>
    </cfRule>
  </conditionalFormatting>
  <conditionalFormatting sqref="A92:B92">
    <cfRule type="cellIs" dxfId="121" priority="14" stopIfTrue="1" operator="equal">
      <formula>0</formula>
    </cfRule>
  </conditionalFormatting>
  <conditionalFormatting sqref="C93">
    <cfRule type="cellIs" dxfId="120" priority="11" stopIfTrue="1" operator="equal">
      <formula>$C92</formula>
    </cfRule>
  </conditionalFormatting>
  <conditionalFormatting sqref="A93:B93">
    <cfRule type="cellIs" dxfId="119" priority="12" stopIfTrue="1" operator="equal">
      <formula>0</formula>
    </cfRule>
  </conditionalFormatting>
  <conditionalFormatting sqref="C94">
    <cfRule type="cellIs" dxfId="118" priority="9" stopIfTrue="1" operator="equal">
      <formula>$C93</formula>
    </cfRule>
  </conditionalFormatting>
  <conditionalFormatting sqref="A94:B94">
    <cfRule type="cellIs" dxfId="117" priority="10" stopIfTrue="1" operator="equal">
      <formula>0</formula>
    </cfRule>
  </conditionalFormatting>
  <conditionalFormatting sqref="C95">
    <cfRule type="cellIs" dxfId="116" priority="7" stopIfTrue="1" operator="equal">
      <formula>$C94</formula>
    </cfRule>
  </conditionalFormatting>
  <conditionalFormatting sqref="A95:B95">
    <cfRule type="cellIs" dxfId="115" priority="8" stopIfTrue="1" operator="equal">
      <formula>0</formula>
    </cfRule>
  </conditionalFormatting>
  <conditionalFormatting sqref="C96">
    <cfRule type="cellIs" dxfId="114" priority="5" stopIfTrue="1" operator="equal">
      <formula>$C95</formula>
    </cfRule>
  </conditionalFormatting>
  <conditionalFormatting sqref="A96:B96">
    <cfRule type="cellIs" dxfId="113" priority="6" stopIfTrue="1" operator="equal">
      <formula>0</formula>
    </cfRule>
  </conditionalFormatting>
  <conditionalFormatting sqref="C78">
    <cfRule type="cellIs" dxfId="112" priority="1" stopIfTrue="1" operator="equal">
      <formula>$C77</formula>
    </cfRule>
  </conditionalFormatting>
  <conditionalFormatting sqref="A78:B78">
    <cfRule type="cellIs" dxfId="111" priority="2"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7"/>
  <sheetViews>
    <sheetView topLeftCell="A19" zoomScaleNormal="100" workbookViewId="0">
      <selection activeCell="BE21" sqref="BE21:BL21"/>
    </sheetView>
  </sheetViews>
  <sheetFormatPr defaultColWidth="9.1796875" defaultRowHeight="13" x14ac:dyDescent="0.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16"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6" customHeight="1" x14ac:dyDescent="0.3">
      <c r="A20" s="16" t="s">
        <v>34</v>
      </c>
      <c r="B20" s="123" t="s">
        <v>293</v>
      </c>
      <c r="C20" s="124"/>
      <c r="D20" s="124"/>
      <c r="E20" s="124"/>
      <c r="F20" s="124"/>
      <c r="G20" s="124"/>
      <c r="H20" s="124"/>
      <c r="I20" s="124"/>
      <c r="J20" s="124"/>
      <c r="K20" s="124"/>
      <c r="L20" s="124"/>
      <c r="M20"/>
      <c r="N20" s="123" t="s">
        <v>295</v>
      </c>
      <c r="O20" s="124"/>
      <c r="P20" s="124"/>
      <c r="Q20" s="124"/>
      <c r="R20" s="124"/>
      <c r="S20" s="124"/>
      <c r="T20" s="124"/>
      <c r="U20" s="124"/>
      <c r="V20" s="124"/>
      <c r="W20" s="124"/>
      <c r="X20" s="124"/>
      <c r="Y20" s="124"/>
      <c r="Z20" s="21"/>
      <c r="AA20" s="123" t="s">
        <v>296</v>
      </c>
      <c r="AB20" s="124"/>
      <c r="AC20" s="124"/>
      <c r="AD20" s="124"/>
      <c r="AE20" s="124"/>
      <c r="AF20" s="124"/>
      <c r="AG20" s="124"/>
      <c r="AH20" s="124"/>
      <c r="AI20" s="124"/>
      <c r="AJ20" s="21"/>
      <c r="AK20" s="314" t="s">
        <v>294</v>
      </c>
      <c r="AL20" s="315"/>
      <c r="AM20" s="315"/>
      <c r="AN20" s="315"/>
      <c r="AO20" s="315"/>
      <c r="AP20" s="315"/>
      <c r="AQ20" s="315"/>
      <c r="AR20" s="315"/>
      <c r="AS20" s="315"/>
      <c r="AT20" s="315"/>
      <c r="AU20" s="315"/>
      <c r="AV20" s="315"/>
      <c r="AW20" s="315"/>
      <c r="AX20" s="315"/>
      <c r="AY20" s="315"/>
      <c r="AZ20" s="315"/>
      <c r="BA20" s="315"/>
      <c r="BB20" s="315"/>
      <c r="BC20" s="315"/>
      <c r="BD20" s="21"/>
      <c r="BE20" s="123" t="s">
        <v>571</v>
      </c>
      <c r="BF20" s="124"/>
      <c r="BG20" s="124"/>
      <c r="BH20" s="124"/>
      <c r="BI20" s="124"/>
      <c r="BJ20" s="124"/>
      <c r="BK20" s="124"/>
      <c r="BL20" s="124"/>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7.75" customHeight="1" x14ac:dyDescent="0.3">
      <c r="A24" s="119" t="s">
        <v>3</v>
      </c>
      <c r="B24" s="119"/>
      <c r="C24" s="119"/>
      <c r="D24" s="119"/>
      <c r="E24" s="119"/>
      <c r="F24" s="119"/>
      <c r="G24" s="120" t="s">
        <v>38</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2"/>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x14ac:dyDescent="0.3">
      <c r="A26" s="119">
        <v>1</v>
      </c>
      <c r="B26" s="119"/>
      <c r="C26" s="119"/>
      <c r="D26" s="119"/>
      <c r="E26" s="119"/>
      <c r="F26" s="119"/>
      <c r="G26" s="130" t="s">
        <v>451</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16" customHeight="1" x14ac:dyDescent="0.3">
      <c r="A29" s="391" t="s">
        <v>292</v>
      </c>
      <c r="B29" s="392"/>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row>
    <row r="30" spans="1:79" ht="12.75" customHeight="1" x14ac:dyDescent="0.3">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03" t="s">
        <v>39</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5"/>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customHeight="1" x14ac:dyDescent="0.3">
      <c r="A34" s="119">
        <v>1</v>
      </c>
      <c r="B34" s="119"/>
      <c r="C34" s="119"/>
      <c r="D34" s="119"/>
      <c r="E34" s="119"/>
      <c r="F34" s="119"/>
      <c r="G34" s="133" t="s">
        <v>452</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CA34" s="1" t="s">
        <v>48</v>
      </c>
    </row>
    <row r="36" spans="1:79" ht="15.75" customHeight="1" x14ac:dyDescent="0.3">
      <c r="A36" s="118" t="s">
        <v>73</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row>
    <row r="37" spans="1:79" ht="15.75" customHeight="1" x14ac:dyDescent="0.3">
      <c r="A37" s="118" t="s">
        <v>74</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row>
    <row r="38" spans="1:79" ht="15" customHeight="1" x14ac:dyDescent="0.3">
      <c r="A38" s="136" t="s">
        <v>102</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row>
    <row r="39" spans="1:79" s="46" customFormat="1" ht="27.5" customHeight="1" x14ac:dyDescent="0.25">
      <c r="A39" s="248" t="s">
        <v>3</v>
      </c>
      <c r="B39" s="248"/>
      <c r="C39" s="248" t="s">
        <v>66</v>
      </c>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t="s">
        <v>25</v>
      </c>
      <c r="AB39" s="248"/>
      <c r="AC39" s="248"/>
      <c r="AD39" s="248"/>
      <c r="AE39" s="248"/>
      <c r="AF39" s="248"/>
      <c r="AG39" s="248"/>
      <c r="AH39" s="248"/>
      <c r="AI39" s="248"/>
      <c r="AJ39" s="248"/>
      <c r="AK39" s="248"/>
      <c r="AL39" s="248"/>
      <c r="AM39" s="248"/>
      <c r="AN39" s="248"/>
      <c r="AO39" s="248"/>
      <c r="AP39" s="248" t="s">
        <v>44</v>
      </c>
      <c r="AQ39" s="248"/>
      <c r="AR39" s="248"/>
      <c r="AS39" s="248"/>
      <c r="AT39" s="248"/>
      <c r="AU39" s="248"/>
      <c r="AV39" s="248"/>
      <c r="AW39" s="248"/>
      <c r="AX39" s="248"/>
      <c r="AY39" s="248"/>
      <c r="AZ39" s="248"/>
      <c r="BA39" s="248"/>
      <c r="BB39" s="248"/>
      <c r="BC39" s="248"/>
      <c r="BD39" s="248" t="s">
        <v>0</v>
      </c>
      <c r="BE39" s="248"/>
      <c r="BF39" s="248"/>
      <c r="BG39" s="248"/>
      <c r="BH39" s="248"/>
      <c r="BI39" s="248"/>
      <c r="BJ39" s="248"/>
      <c r="BK39" s="248"/>
      <c r="BL39" s="248"/>
      <c r="BM39" s="248"/>
      <c r="BN39" s="248"/>
      <c r="BO39" s="248"/>
      <c r="BP39" s="248"/>
      <c r="BQ39" s="248"/>
    </row>
    <row r="40" spans="1:79" s="46" customFormat="1" ht="20.5" customHeight="1" x14ac:dyDescent="0.2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t="s">
        <v>2</v>
      </c>
      <c r="AB40" s="248"/>
      <c r="AC40" s="248"/>
      <c r="AD40" s="248"/>
      <c r="AE40" s="248"/>
      <c r="AF40" s="248" t="s">
        <v>1</v>
      </c>
      <c r="AG40" s="248"/>
      <c r="AH40" s="248"/>
      <c r="AI40" s="248"/>
      <c r="AJ40" s="248"/>
      <c r="AK40" s="248" t="s">
        <v>26</v>
      </c>
      <c r="AL40" s="248"/>
      <c r="AM40" s="248"/>
      <c r="AN40" s="248"/>
      <c r="AO40" s="248"/>
      <c r="AP40" s="248" t="s">
        <v>2</v>
      </c>
      <c r="AQ40" s="248"/>
      <c r="AR40" s="248"/>
      <c r="AS40" s="248"/>
      <c r="AT40" s="248"/>
      <c r="AU40" s="248" t="s">
        <v>1</v>
      </c>
      <c r="AV40" s="248"/>
      <c r="AW40" s="248"/>
      <c r="AX40" s="248"/>
      <c r="AY40" s="248"/>
      <c r="AZ40" s="248" t="s">
        <v>26</v>
      </c>
      <c r="BA40" s="248"/>
      <c r="BB40" s="248"/>
      <c r="BC40" s="248"/>
      <c r="BD40" s="248" t="s">
        <v>2</v>
      </c>
      <c r="BE40" s="248"/>
      <c r="BF40" s="248"/>
      <c r="BG40" s="248"/>
      <c r="BH40" s="248"/>
      <c r="BI40" s="248" t="s">
        <v>1</v>
      </c>
      <c r="BJ40" s="248"/>
      <c r="BK40" s="248"/>
      <c r="BL40" s="248"/>
      <c r="BM40" s="248"/>
      <c r="BN40" s="248" t="s">
        <v>27</v>
      </c>
      <c r="BO40" s="248"/>
      <c r="BP40" s="248"/>
      <c r="BQ40" s="248"/>
    </row>
    <row r="41" spans="1:79" s="46" customFormat="1" ht="16" customHeight="1" x14ac:dyDescent="0.25">
      <c r="A41" s="259">
        <v>1</v>
      </c>
      <c r="B41" s="259"/>
      <c r="C41" s="259">
        <v>2</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137">
        <v>3</v>
      </c>
      <c r="AB41" s="139"/>
      <c r="AC41" s="139"/>
      <c r="AD41" s="139"/>
      <c r="AE41" s="138"/>
      <c r="AF41" s="137">
        <v>4</v>
      </c>
      <c r="AG41" s="139"/>
      <c r="AH41" s="139"/>
      <c r="AI41" s="139"/>
      <c r="AJ41" s="138"/>
      <c r="AK41" s="137">
        <v>5</v>
      </c>
      <c r="AL41" s="139"/>
      <c r="AM41" s="139"/>
      <c r="AN41" s="139"/>
      <c r="AO41" s="138"/>
      <c r="AP41" s="137">
        <v>6</v>
      </c>
      <c r="AQ41" s="139"/>
      <c r="AR41" s="139"/>
      <c r="AS41" s="139"/>
      <c r="AT41" s="138"/>
      <c r="AU41" s="137">
        <v>7</v>
      </c>
      <c r="AV41" s="139"/>
      <c r="AW41" s="139"/>
      <c r="AX41" s="139"/>
      <c r="AY41" s="138"/>
      <c r="AZ41" s="137">
        <v>8</v>
      </c>
      <c r="BA41" s="139"/>
      <c r="BB41" s="139"/>
      <c r="BC41" s="138"/>
      <c r="BD41" s="137">
        <v>9</v>
      </c>
      <c r="BE41" s="139"/>
      <c r="BF41" s="139"/>
      <c r="BG41" s="139"/>
      <c r="BH41" s="138"/>
      <c r="BI41" s="259">
        <v>10</v>
      </c>
      <c r="BJ41" s="259"/>
      <c r="BK41" s="259"/>
      <c r="BL41" s="259"/>
      <c r="BM41" s="259"/>
      <c r="BN41" s="259">
        <v>11</v>
      </c>
      <c r="BO41" s="259"/>
      <c r="BP41" s="259"/>
      <c r="BQ41" s="259"/>
    </row>
    <row r="42" spans="1:79" ht="15.75" hidden="1" customHeight="1" x14ac:dyDescent="0.3">
      <c r="A42" s="119" t="s">
        <v>13</v>
      </c>
      <c r="B42" s="119"/>
      <c r="C42" s="104" t="s">
        <v>14</v>
      </c>
      <c r="D42" s="104"/>
      <c r="E42" s="104"/>
      <c r="F42" s="104"/>
      <c r="G42" s="104"/>
      <c r="H42" s="104"/>
      <c r="I42" s="104"/>
      <c r="J42" s="104"/>
      <c r="K42" s="104"/>
      <c r="L42" s="104"/>
      <c r="M42" s="104"/>
      <c r="N42" s="104"/>
      <c r="O42" s="104"/>
      <c r="P42" s="104"/>
      <c r="Q42" s="104"/>
      <c r="R42" s="104"/>
      <c r="S42" s="104"/>
      <c r="T42" s="104"/>
      <c r="U42" s="104"/>
      <c r="V42" s="104"/>
      <c r="W42" s="104"/>
      <c r="X42" s="104"/>
      <c r="Y42" s="104"/>
      <c r="Z42" s="105"/>
      <c r="AA42" s="261" t="s">
        <v>10</v>
      </c>
      <c r="AB42" s="261"/>
      <c r="AC42" s="261"/>
      <c r="AD42" s="261"/>
      <c r="AE42" s="261"/>
      <c r="AF42" s="261" t="s">
        <v>9</v>
      </c>
      <c r="AG42" s="261"/>
      <c r="AH42" s="261"/>
      <c r="AI42" s="261"/>
      <c r="AJ42" s="261"/>
      <c r="AK42" s="262" t="s">
        <v>16</v>
      </c>
      <c r="AL42" s="262"/>
      <c r="AM42" s="262"/>
      <c r="AN42" s="262"/>
      <c r="AO42" s="262"/>
      <c r="AP42" s="261" t="s">
        <v>11</v>
      </c>
      <c r="AQ42" s="261"/>
      <c r="AR42" s="261"/>
      <c r="AS42" s="261"/>
      <c r="AT42" s="261"/>
      <c r="AU42" s="261" t="s">
        <v>12</v>
      </c>
      <c r="AV42" s="261"/>
      <c r="AW42" s="261"/>
      <c r="AX42" s="261"/>
      <c r="AY42" s="261"/>
      <c r="AZ42" s="262" t="s">
        <v>16</v>
      </c>
      <c r="BA42" s="262"/>
      <c r="BB42" s="262"/>
      <c r="BC42" s="262"/>
      <c r="BD42" s="243" t="s">
        <v>31</v>
      </c>
      <c r="BE42" s="243"/>
      <c r="BF42" s="243"/>
      <c r="BG42" s="243"/>
      <c r="BH42" s="243"/>
      <c r="BI42" s="243" t="s">
        <v>31</v>
      </c>
      <c r="BJ42" s="243"/>
      <c r="BK42" s="243"/>
      <c r="BL42" s="243"/>
      <c r="BM42" s="243"/>
      <c r="BN42" s="263" t="s">
        <v>16</v>
      </c>
      <c r="BO42" s="263"/>
      <c r="BP42" s="263"/>
      <c r="BQ42" s="263"/>
      <c r="CA42" s="1" t="s">
        <v>19</v>
      </c>
    </row>
    <row r="43" spans="1:79" ht="31" customHeight="1" x14ac:dyDescent="0.3">
      <c r="A43" s="260">
        <v>1</v>
      </c>
      <c r="B43" s="260"/>
      <c r="C43" s="151" t="s">
        <v>453</v>
      </c>
      <c r="D43" s="257"/>
      <c r="E43" s="257"/>
      <c r="F43" s="257"/>
      <c r="G43" s="257"/>
      <c r="H43" s="257"/>
      <c r="I43" s="257"/>
      <c r="J43" s="257"/>
      <c r="K43" s="257"/>
      <c r="L43" s="257"/>
      <c r="M43" s="257"/>
      <c r="N43" s="257"/>
      <c r="O43" s="257"/>
      <c r="P43" s="257"/>
      <c r="Q43" s="257"/>
      <c r="R43" s="257"/>
      <c r="S43" s="257"/>
      <c r="T43" s="257"/>
      <c r="U43" s="257"/>
      <c r="V43" s="257"/>
      <c r="W43" s="257"/>
      <c r="X43" s="257"/>
      <c r="Y43" s="257"/>
      <c r="Z43" s="258"/>
      <c r="AA43" s="254">
        <v>63000</v>
      </c>
      <c r="AB43" s="254"/>
      <c r="AC43" s="254"/>
      <c r="AD43" s="254"/>
      <c r="AE43" s="254"/>
      <c r="AF43" s="254">
        <v>0</v>
      </c>
      <c r="AG43" s="254"/>
      <c r="AH43" s="254"/>
      <c r="AI43" s="254"/>
      <c r="AJ43" s="254"/>
      <c r="AK43" s="254">
        <f>AA43+AF43</f>
        <v>63000</v>
      </c>
      <c r="AL43" s="254"/>
      <c r="AM43" s="254"/>
      <c r="AN43" s="254"/>
      <c r="AO43" s="254"/>
      <c r="AP43" s="254">
        <v>63000</v>
      </c>
      <c r="AQ43" s="254"/>
      <c r="AR43" s="254"/>
      <c r="AS43" s="254"/>
      <c r="AT43" s="254"/>
      <c r="AU43" s="254">
        <v>0</v>
      </c>
      <c r="AV43" s="254"/>
      <c r="AW43" s="254"/>
      <c r="AX43" s="254"/>
      <c r="AY43" s="254"/>
      <c r="AZ43" s="254">
        <f>AP43+AU43</f>
        <v>63000</v>
      </c>
      <c r="BA43" s="254"/>
      <c r="BB43" s="254"/>
      <c r="BC43" s="254"/>
      <c r="BD43" s="254">
        <f>AP43-AA43</f>
        <v>0</v>
      </c>
      <c r="BE43" s="254"/>
      <c r="BF43" s="254"/>
      <c r="BG43" s="254"/>
      <c r="BH43" s="254"/>
      <c r="BI43" s="254">
        <f>AU43-AF43</f>
        <v>0</v>
      </c>
      <c r="BJ43" s="254"/>
      <c r="BK43" s="254"/>
      <c r="BL43" s="254"/>
      <c r="BM43" s="254"/>
      <c r="BN43" s="254">
        <f>BD43+BI43</f>
        <v>0</v>
      </c>
      <c r="BO43" s="254"/>
      <c r="BP43" s="254"/>
      <c r="BQ43" s="254"/>
      <c r="CA43" s="1" t="s">
        <v>20</v>
      </c>
    </row>
    <row r="44" spans="1:79" s="37" customFormat="1" ht="15" customHeight="1" x14ac:dyDescent="0.3">
      <c r="A44" s="288"/>
      <c r="B44" s="288"/>
      <c r="C44" s="331" t="s">
        <v>80</v>
      </c>
      <c r="D44" s="272"/>
      <c r="E44" s="272"/>
      <c r="F44" s="272"/>
      <c r="G44" s="272"/>
      <c r="H44" s="272"/>
      <c r="I44" s="272"/>
      <c r="J44" s="272"/>
      <c r="K44" s="272"/>
      <c r="L44" s="272"/>
      <c r="M44" s="272"/>
      <c r="N44" s="272"/>
      <c r="O44" s="272"/>
      <c r="P44" s="272"/>
      <c r="Q44" s="272"/>
      <c r="R44" s="272"/>
      <c r="S44" s="272"/>
      <c r="T44" s="272"/>
      <c r="U44" s="272"/>
      <c r="V44" s="272"/>
      <c r="W44" s="272"/>
      <c r="X44" s="272"/>
      <c r="Y44" s="272"/>
      <c r="Z44" s="273"/>
      <c r="AA44" s="287">
        <f>AA43</f>
        <v>63000</v>
      </c>
      <c r="AB44" s="287"/>
      <c r="AC44" s="287"/>
      <c r="AD44" s="287"/>
      <c r="AE44" s="287"/>
      <c r="AF44" s="287">
        <v>0</v>
      </c>
      <c r="AG44" s="287"/>
      <c r="AH44" s="287"/>
      <c r="AI44" s="287"/>
      <c r="AJ44" s="287"/>
      <c r="AK44" s="287">
        <f>AA44+AF44</f>
        <v>63000</v>
      </c>
      <c r="AL44" s="287"/>
      <c r="AM44" s="287"/>
      <c r="AN44" s="287"/>
      <c r="AO44" s="287"/>
      <c r="AP44" s="287">
        <f>AP43</f>
        <v>63000</v>
      </c>
      <c r="AQ44" s="287"/>
      <c r="AR44" s="287"/>
      <c r="AS44" s="287"/>
      <c r="AT44" s="287"/>
      <c r="AU44" s="287">
        <v>0</v>
      </c>
      <c r="AV44" s="287"/>
      <c r="AW44" s="287"/>
      <c r="AX44" s="287"/>
      <c r="AY44" s="287"/>
      <c r="AZ44" s="287">
        <f>AP44+AU44</f>
        <v>63000</v>
      </c>
      <c r="BA44" s="287"/>
      <c r="BB44" s="287"/>
      <c r="BC44" s="287"/>
      <c r="BD44" s="287">
        <f>AP44-AA44</f>
        <v>0</v>
      </c>
      <c r="BE44" s="287"/>
      <c r="BF44" s="287"/>
      <c r="BG44" s="287"/>
      <c r="BH44" s="287"/>
      <c r="BI44" s="287">
        <f>AU44-AF44</f>
        <v>0</v>
      </c>
      <c r="BJ44" s="287"/>
      <c r="BK44" s="287"/>
      <c r="BL44" s="287"/>
      <c r="BM44" s="287"/>
      <c r="BN44" s="287">
        <f>BD44+BI44</f>
        <v>0</v>
      </c>
      <c r="BO44" s="287"/>
      <c r="BP44" s="287"/>
      <c r="BQ44" s="287"/>
    </row>
    <row r="46" spans="1:79" ht="29.25" customHeight="1" x14ac:dyDescent="0.3">
      <c r="A46" s="118" t="s">
        <v>75</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row>
    <row r="47" spans="1:79" ht="9.75" customHeight="1"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3">
      <c r="A48" s="264" t="s">
        <v>3</v>
      </c>
      <c r="B48" s="264"/>
      <c r="C48" s="119" t="s">
        <v>60</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row>
    <row r="49" spans="1:79" x14ac:dyDescent="0.3">
      <c r="A49" s="264">
        <v>1</v>
      </c>
      <c r="B49" s="264"/>
      <c r="C49" s="277">
        <v>2</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row>
    <row r="50" spans="1:79" hidden="1" x14ac:dyDescent="0.3">
      <c r="A50" s="349" t="s">
        <v>13</v>
      </c>
      <c r="B50" s="350"/>
      <c r="C50" s="267" t="s">
        <v>14</v>
      </c>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CA50" s="1" t="s">
        <v>69</v>
      </c>
    </row>
    <row r="52" spans="1:79" ht="15.75" customHeight="1" x14ac:dyDescent="0.3">
      <c r="A52" s="118" t="s">
        <v>42</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row>
    <row r="53" spans="1:79" ht="15" customHeight="1" x14ac:dyDescent="0.3">
      <c r="A53" s="136" t="s">
        <v>102</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row>
    <row r="54" spans="1:79" s="46" customFormat="1" ht="18.5" customHeight="1" x14ac:dyDescent="0.25">
      <c r="A54" s="318" t="s">
        <v>3</v>
      </c>
      <c r="B54" s="319"/>
      <c r="C54" s="248" t="s">
        <v>28</v>
      </c>
      <c r="D54" s="248"/>
      <c r="E54" s="248"/>
      <c r="F54" s="248"/>
      <c r="G54" s="248"/>
      <c r="H54" s="248"/>
      <c r="I54" s="248"/>
      <c r="J54" s="248"/>
      <c r="K54" s="248"/>
      <c r="L54" s="248"/>
      <c r="M54" s="248"/>
      <c r="N54" s="248"/>
      <c r="O54" s="248"/>
      <c r="P54" s="248"/>
      <c r="Q54" s="248"/>
      <c r="R54" s="248"/>
      <c r="S54" s="248" t="s">
        <v>25</v>
      </c>
      <c r="T54" s="248"/>
      <c r="U54" s="248"/>
      <c r="V54" s="248"/>
      <c r="W54" s="248"/>
      <c r="X54" s="248"/>
      <c r="Y54" s="248"/>
      <c r="Z54" s="248"/>
      <c r="AA54" s="248"/>
      <c r="AB54" s="248"/>
      <c r="AC54" s="248"/>
      <c r="AD54" s="248"/>
      <c r="AE54" s="248"/>
      <c r="AF54" s="248"/>
      <c r="AG54" s="248"/>
      <c r="AH54" s="248"/>
      <c r="AI54" s="248" t="s">
        <v>44</v>
      </c>
      <c r="AJ54" s="248"/>
      <c r="AK54" s="248"/>
      <c r="AL54" s="248"/>
      <c r="AM54" s="248"/>
      <c r="AN54" s="248"/>
      <c r="AO54" s="248"/>
      <c r="AP54" s="248"/>
      <c r="AQ54" s="248"/>
      <c r="AR54" s="248"/>
      <c r="AS54" s="248"/>
      <c r="AT54" s="248"/>
      <c r="AU54" s="248"/>
      <c r="AV54" s="248"/>
      <c r="AW54" s="248"/>
      <c r="AX54" s="248"/>
      <c r="AY54" s="248" t="s">
        <v>0</v>
      </c>
      <c r="AZ54" s="248"/>
      <c r="BA54" s="248"/>
      <c r="BB54" s="248"/>
      <c r="BC54" s="248"/>
      <c r="BD54" s="248"/>
      <c r="BE54" s="248"/>
      <c r="BF54" s="248"/>
      <c r="BG54" s="248"/>
      <c r="BH54" s="248"/>
      <c r="BI54" s="248"/>
      <c r="BJ54" s="248"/>
      <c r="BK54" s="248"/>
      <c r="BL54" s="248"/>
      <c r="BM54" s="248"/>
      <c r="BN54" s="248"/>
      <c r="BO54" s="50"/>
      <c r="BP54" s="50"/>
      <c r="BQ54" s="50"/>
    </row>
    <row r="55" spans="1:79" s="46" customFormat="1" ht="21.5" customHeight="1" x14ac:dyDescent="0.25">
      <c r="A55" s="320"/>
      <c r="B55" s="321"/>
      <c r="C55" s="248"/>
      <c r="D55" s="248"/>
      <c r="E55" s="248"/>
      <c r="F55" s="248"/>
      <c r="G55" s="248"/>
      <c r="H55" s="248"/>
      <c r="I55" s="248"/>
      <c r="J55" s="248"/>
      <c r="K55" s="248"/>
      <c r="L55" s="248"/>
      <c r="M55" s="248"/>
      <c r="N55" s="248"/>
      <c r="O55" s="248"/>
      <c r="P55" s="248"/>
      <c r="Q55" s="248"/>
      <c r="R55" s="248"/>
      <c r="S55" s="248" t="s">
        <v>2</v>
      </c>
      <c r="T55" s="248"/>
      <c r="U55" s="248"/>
      <c r="V55" s="248"/>
      <c r="W55" s="248"/>
      <c r="X55" s="248" t="s">
        <v>1</v>
      </c>
      <c r="Y55" s="248"/>
      <c r="Z55" s="248"/>
      <c r="AA55" s="248"/>
      <c r="AB55" s="248"/>
      <c r="AC55" s="248" t="s">
        <v>26</v>
      </c>
      <c r="AD55" s="248"/>
      <c r="AE55" s="248"/>
      <c r="AF55" s="248"/>
      <c r="AG55" s="248"/>
      <c r="AH55" s="248"/>
      <c r="AI55" s="248" t="s">
        <v>2</v>
      </c>
      <c r="AJ55" s="248"/>
      <c r="AK55" s="248"/>
      <c r="AL55" s="248"/>
      <c r="AM55" s="248"/>
      <c r="AN55" s="248" t="s">
        <v>1</v>
      </c>
      <c r="AO55" s="248"/>
      <c r="AP55" s="248"/>
      <c r="AQ55" s="248"/>
      <c r="AR55" s="248"/>
      <c r="AS55" s="248" t="s">
        <v>26</v>
      </c>
      <c r="AT55" s="248"/>
      <c r="AU55" s="248"/>
      <c r="AV55" s="248"/>
      <c r="AW55" s="248"/>
      <c r="AX55" s="248"/>
      <c r="AY55" s="89" t="s">
        <v>2</v>
      </c>
      <c r="AZ55" s="325"/>
      <c r="BA55" s="325"/>
      <c r="BB55" s="325"/>
      <c r="BC55" s="90"/>
      <c r="BD55" s="89" t="s">
        <v>1</v>
      </c>
      <c r="BE55" s="325"/>
      <c r="BF55" s="325"/>
      <c r="BG55" s="325"/>
      <c r="BH55" s="90"/>
      <c r="BI55" s="248" t="s">
        <v>26</v>
      </c>
      <c r="BJ55" s="248"/>
      <c r="BK55" s="248"/>
      <c r="BL55" s="248"/>
      <c r="BM55" s="248"/>
      <c r="BN55" s="248"/>
      <c r="BO55" s="50"/>
      <c r="BP55" s="50"/>
      <c r="BQ55" s="50"/>
    </row>
    <row r="56" spans="1:79" s="46" customFormat="1" ht="16" customHeight="1" x14ac:dyDescent="0.25">
      <c r="A56" s="248">
        <v>1</v>
      </c>
      <c r="B56" s="248"/>
      <c r="C56" s="248">
        <v>2</v>
      </c>
      <c r="D56" s="248"/>
      <c r="E56" s="248"/>
      <c r="F56" s="248"/>
      <c r="G56" s="248"/>
      <c r="H56" s="248"/>
      <c r="I56" s="248"/>
      <c r="J56" s="248"/>
      <c r="K56" s="248"/>
      <c r="L56" s="248"/>
      <c r="M56" s="248"/>
      <c r="N56" s="248"/>
      <c r="O56" s="248"/>
      <c r="P56" s="248"/>
      <c r="Q56" s="248"/>
      <c r="R56" s="248"/>
      <c r="S56" s="248">
        <v>3</v>
      </c>
      <c r="T56" s="248"/>
      <c r="U56" s="248"/>
      <c r="V56" s="248"/>
      <c r="W56" s="248"/>
      <c r="X56" s="248">
        <v>4</v>
      </c>
      <c r="Y56" s="248"/>
      <c r="Z56" s="248"/>
      <c r="AA56" s="248"/>
      <c r="AB56" s="248"/>
      <c r="AC56" s="248">
        <v>5</v>
      </c>
      <c r="AD56" s="248"/>
      <c r="AE56" s="248"/>
      <c r="AF56" s="248"/>
      <c r="AG56" s="248"/>
      <c r="AH56" s="248"/>
      <c r="AI56" s="248">
        <v>6</v>
      </c>
      <c r="AJ56" s="248"/>
      <c r="AK56" s="248"/>
      <c r="AL56" s="248"/>
      <c r="AM56" s="248"/>
      <c r="AN56" s="248">
        <v>7</v>
      </c>
      <c r="AO56" s="248"/>
      <c r="AP56" s="248"/>
      <c r="AQ56" s="248"/>
      <c r="AR56" s="248"/>
      <c r="AS56" s="248">
        <v>8</v>
      </c>
      <c r="AT56" s="248"/>
      <c r="AU56" s="248"/>
      <c r="AV56" s="248"/>
      <c r="AW56" s="248"/>
      <c r="AX56" s="248"/>
      <c r="AY56" s="248">
        <v>9</v>
      </c>
      <c r="AZ56" s="248"/>
      <c r="BA56" s="248"/>
      <c r="BB56" s="248"/>
      <c r="BC56" s="248"/>
      <c r="BD56" s="248">
        <v>10</v>
      </c>
      <c r="BE56" s="248"/>
      <c r="BF56" s="248"/>
      <c r="BG56" s="248"/>
      <c r="BH56" s="248"/>
      <c r="BI56" s="89">
        <v>11</v>
      </c>
      <c r="BJ56" s="325"/>
      <c r="BK56" s="325"/>
      <c r="BL56" s="325"/>
      <c r="BM56" s="325"/>
      <c r="BN56" s="90"/>
      <c r="BO56" s="48"/>
      <c r="BP56" s="48"/>
      <c r="BQ56" s="48"/>
    </row>
    <row r="57" spans="1:79" ht="18" hidden="1" customHeight="1" x14ac:dyDescent="0.3">
      <c r="A57" s="119" t="s">
        <v>13</v>
      </c>
      <c r="B57" s="119"/>
      <c r="C57" s="275" t="s">
        <v>14</v>
      </c>
      <c r="D57" s="275"/>
      <c r="E57" s="275"/>
      <c r="F57" s="275"/>
      <c r="G57" s="275"/>
      <c r="H57" s="275"/>
      <c r="I57" s="275"/>
      <c r="J57" s="275"/>
      <c r="K57" s="275"/>
      <c r="L57" s="275"/>
      <c r="M57" s="275"/>
      <c r="N57" s="275"/>
      <c r="O57" s="275"/>
      <c r="P57" s="275"/>
      <c r="Q57" s="275"/>
      <c r="R57" s="275"/>
      <c r="S57" s="261" t="s">
        <v>10</v>
      </c>
      <c r="T57" s="261"/>
      <c r="U57" s="261"/>
      <c r="V57" s="261"/>
      <c r="W57" s="261"/>
      <c r="X57" s="261" t="s">
        <v>9</v>
      </c>
      <c r="Y57" s="261"/>
      <c r="Z57" s="261"/>
      <c r="AA57" s="261"/>
      <c r="AB57" s="261"/>
      <c r="AC57" s="262" t="s">
        <v>16</v>
      </c>
      <c r="AD57" s="263"/>
      <c r="AE57" s="263"/>
      <c r="AF57" s="263"/>
      <c r="AG57" s="263"/>
      <c r="AH57" s="263"/>
      <c r="AI57" s="261" t="s">
        <v>11</v>
      </c>
      <c r="AJ57" s="261"/>
      <c r="AK57" s="261"/>
      <c r="AL57" s="261"/>
      <c r="AM57" s="261"/>
      <c r="AN57" s="261" t="s">
        <v>12</v>
      </c>
      <c r="AO57" s="261"/>
      <c r="AP57" s="261"/>
      <c r="AQ57" s="261"/>
      <c r="AR57" s="261"/>
      <c r="AS57" s="262" t="s">
        <v>16</v>
      </c>
      <c r="AT57" s="263"/>
      <c r="AU57" s="263"/>
      <c r="AV57" s="263"/>
      <c r="AW57" s="263"/>
      <c r="AX57" s="263"/>
      <c r="AY57" s="143" t="s">
        <v>17</v>
      </c>
      <c r="AZ57" s="144"/>
      <c r="BA57" s="144"/>
      <c r="BB57" s="144"/>
      <c r="BC57" s="145"/>
      <c r="BD57" s="143" t="s">
        <v>17</v>
      </c>
      <c r="BE57" s="144"/>
      <c r="BF57" s="144"/>
      <c r="BG57" s="144"/>
      <c r="BH57" s="145"/>
      <c r="BI57" s="263" t="s">
        <v>16</v>
      </c>
      <c r="BJ57" s="263"/>
      <c r="BK57" s="263"/>
      <c r="BL57" s="263"/>
      <c r="BM57" s="263"/>
      <c r="BN57" s="263"/>
      <c r="BO57" s="5"/>
      <c r="BP57" s="5"/>
      <c r="BQ57" s="5"/>
      <c r="CA57" s="1" t="s">
        <v>21</v>
      </c>
    </row>
    <row r="58" spans="1:79" ht="57.5" customHeight="1" x14ac:dyDescent="0.3">
      <c r="A58" s="119">
        <v>1</v>
      </c>
      <c r="B58" s="119"/>
      <c r="C58" s="120" t="s">
        <v>309</v>
      </c>
      <c r="D58" s="257"/>
      <c r="E58" s="257"/>
      <c r="F58" s="257"/>
      <c r="G58" s="257"/>
      <c r="H58" s="257"/>
      <c r="I58" s="257"/>
      <c r="J58" s="257"/>
      <c r="K58" s="257"/>
      <c r="L58" s="257"/>
      <c r="M58" s="257"/>
      <c r="N58" s="257"/>
      <c r="O58" s="257"/>
      <c r="P58" s="257"/>
      <c r="Q58" s="257"/>
      <c r="R58" s="258"/>
      <c r="S58" s="242">
        <f>AA43</f>
        <v>63000</v>
      </c>
      <c r="T58" s="242"/>
      <c r="U58" s="242"/>
      <c r="V58" s="242"/>
      <c r="W58" s="242"/>
      <c r="X58" s="242">
        <v>0</v>
      </c>
      <c r="Y58" s="242"/>
      <c r="Z58" s="242"/>
      <c r="AA58" s="242"/>
      <c r="AB58" s="242"/>
      <c r="AC58" s="242">
        <f>S58+X58</f>
        <v>63000</v>
      </c>
      <c r="AD58" s="242"/>
      <c r="AE58" s="242"/>
      <c r="AF58" s="242"/>
      <c r="AG58" s="242"/>
      <c r="AH58" s="242"/>
      <c r="AI58" s="242">
        <f>AP44</f>
        <v>63000</v>
      </c>
      <c r="AJ58" s="242"/>
      <c r="AK58" s="242"/>
      <c r="AL58" s="242"/>
      <c r="AM58" s="242"/>
      <c r="AN58" s="242">
        <v>0</v>
      </c>
      <c r="AO58" s="242"/>
      <c r="AP58" s="242"/>
      <c r="AQ58" s="242"/>
      <c r="AR58" s="242"/>
      <c r="AS58" s="242">
        <f>AI58+AN58</f>
        <v>63000</v>
      </c>
      <c r="AT58" s="242"/>
      <c r="AU58" s="242"/>
      <c r="AV58" s="242"/>
      <c r="AW58" s="242"/>
      <c r="AX58" s="242"/>
      <c r="AY58" s="242">
        <f>AI58-S58</f>
        <v>0</v>
      </c>
      <c r="AZ58" s="242"/>
      <c r="BA58" s="242"/>
      <c r="BB58" s="242"/>
      <c r="BC58" s="242"/>
      <c r="BD58" s="291">
        <f>AN58-X58</f>
        <v>0</v>
      </c>
      <c r="BE58" s="291"/>
      <c r="BF58" s="291"/>
      <c r="BG58" s="291"/>
      <c r="BH58" s="291"/>
      <c r="BI58" s="291">
        <f>AY58+BD58</f>
        <v>0</v>
      </c>
      <c r="BJ58" s="291"/>
      <c r="BK58" s="291"/>
      <c r="BL58" s="291"/>
      <c r="BM58" s="291"/>
      <c r="BN58" s="291"/>
      <c r="BO58" s="6"/>
      <c r="BP58" s="6"/>
      <c r="BQ58" s="6"/>
      <c r="CA58" s="1" t="s">
        <v>22</v>
      </c>
    </row>
    <row r="59" spans="1:79" s="37" customFormat="1" ht="8" hidden="1" customHeight="1" x14ac:dyDescent="0.3">
      <c r="A59" s="270"/>
      <c r="B59" s="270"/>
      <c r="C59" s="271" t="s">
        <v>82</v>
      </c>
      <c r="D59" s="272"/>
      <c r="E59" s="272"/>
      <c r="F59" s="272"/>
      <c r="G59" s="272"/>
      <c r="H59" s="272"/>
      <c r="I59" s="272"/>
      <c r="J59" s="272"/>
      <c r="K59" s="272"/>
      <c r="L59" s="272"/>
      <c r="M59" s="272"/>
      <c r="N59" s="272"/>
      <c r="O59" s="272"/>
      <c r="P59" s="272"/>
      <c r="Q59" s="272"/>
      <c r="R59" s="273"/>
      <c r="S59" s="274">
        <v>9000</v>
      </c>
      <c r="T59" s="274"/>
      <c r="U59" s="274"/>
      <c r="V59" s="274"/>
      <c r="W59" s="274"/>
      <c r="X59" s="274">
        <v>0</v>
      </c>
      <c r="Y59" s="274"/>
      <c r="Z59" s="274"/>
      <c r="AA59" s="274"/>
      <c r="AB59" s="274"/>
      <c r="AC59" s="274">
        <f>S59+X59</f>
        <v>9000</v>
      </c>
      <c r="AD59" s="274"/>
      <c r="AE59" s="274"/>
      <c r="AF59" s="274"/>
      <c r="AG59" s="274"/>
      <c r="AH59" s="274"/>
      <c r="AI59" s="274">
        <v>0</v>
      </c>
      <c r="AJ59" s="274"/>
      <c r="AK59" s="274"/>
      <c r="AL59" s="274"/>
      <c r="AM59" s="274"/>
      <c r="AN59" s="274">
        <v>0</v>
      </c>
      <c r="AO59" s="274"/>
      <c r="AP59" s="274"/>
      <c r="AQ59" s="274"/>
      <c r="AR59" s="274"/>
      <c r="AS59" s="274">
        <f>AI59+AN59</f>
        <v>0</v>
      </c>
      <c r="AT59" s="274"/>
      <c r="AU59" s="274"/>
      <c r="AV59" s="274"/>
      <c r="AW59" s="274"/>
      <c r="AX59" s="274"/>
      <c r="AY59" s="274">
        <f>AI59-S59</f>
        <v>-9000</v>
      </c>
      <c r="AZ59" s="274"/>
      <c r="BA59" s="274"/>
      <c r="BB59" s="274"/>
      <c r="BC59" s="274"/>
      <c r="BD59" s="276">
        <f>AN59-X59</f>
        <v>0</v>
      </c>
      <c r="BE59" s="276"/>
      <c r="BF59" s="276"/>
      <c r="BG59" s="276"/>
      <c r="BH59" s="276"/>
      <c r="BI59" s="276">
        <f>AY59+BD59</f>
        <v>-9000</v>
      </c>
      <c r="BJ59" s="276"/>
      <c r="BK59" s="276"/>
      <c r="BL59" s="276"/>
      <c r="BM59" s="276"/>
      <c r="BN59" s="276"/>
      <c r="BO59" s="38"/>
      <c r="BP59" s="38"/>
      <c r="BQ59" s="38"/>
    </row>
    <row r="61" spans="1:79" ht="15.75" customHeight="1" x14ac:dyDescent="0.3">
      <c r="A61" s="118" t="s">
        <v>43</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row>
    <row r="62" spans="1:79" ht="15.75" customHeight="1" x14ac:dyDescent="0.3">
      <c r="A62" s="118" t="s">
        <v>61</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row>
    <row r="63" spans="1:79" ht="8.25" customHeight="1" x14ac:dyDescent="0.3"/>
    <row r="64" spans="1:79" s="46" customFormat="1" ht="33.5" customHeight="1" x14ac:dyDescent="0.25">
      <c r="A64" s="318" t="s">
        <v>3</v>
      </c>
      <c r="B64" s="319"/>
      <c r="C64" s="318" t="s">
        <v>6</v>
      </c>
      <c r="D64" s="323"/>
      <c r="E64" s="323"/>
      <c r="F64" s="323"/>
      <c r="G64" s="323"/>
      <c r="H64" s="323"/>
      <c r="I64" s="319"/>
      <c r="J64" s="318" t="s">
        <v>5</v>
      </c>
      <c r="K64" s="323"/>
      <c r="L64" s="323"/>
      <c r="M64" s="323"/>
      <c r="N64" s="319"/>
      <c r="O64" s="318" t="s">
        <v>4</v>
      </c>
      <c r="P64" s="323"/>
      <c r="Q64" s="323"/>
      <c r="R64" s="323"/>
      <c r="S64" s="323"/>
      <c r="T64" s="323"/>
      <c r="U64" s="323"/>
      <c r="V64" s="323"/>
      <c r="W64" s="323"/>
      <c r="X64" s="319"/>
      <c r="Y64" s="248" t="s">
        <v>25</v>
      </c>
      <c r="Z64" s="248"/>
      <c r="AA64" s="248"/>
      <c r="AB64" s="248"/>
      <c r="AC64" s="248"/>
      <c r="AD64" s="248"/>
      <c r="AE64" s="248"/>
      <c r="AF64" s="248"/>
      <c r="AG64" s="248"/>
      <c r="AH64" s="248"/>
      <c r="AI64" s="248"/>
      <c r="AJ64" s="248"/>
      <c r="AK64" s="248"/>
      <c r="AL64" s="248"/>
      <c r="AM64" s="248"/>
      <c r="AN64" s="248" t="s">
        <v>45</v>
      </c>
      <c r="AO64" s="248"/>
      <c r="AP64" s="248"/>
      <c r="AQ64" s="248"/>
      <c r="AR64" s="248"/>
      <c r="AS64" s="248"/>
      <c r="AT64" s="248"/>
      <c r="AU64" s="248"/>
      <c r="AV64" s="248"/>
      <c r="AW64" s="248"/>
      <c r="AX64" s="248"/>
      <c r="AY64" s="248"/>
      <c r="AZ64" s="248"/>
      <c r="BA64" s="248"/>
      <c r="BB64" s="248"/>
      <c r="BC64" s="322" t="s">
        <v>0</v>
      </c>
      <c r="BD64" s="322"/>
      <c r="BE64" s="322"/>
      <c r="BF64" s="322"/>
      <c r="BG64" s="322"/>
      <c r="BH64" s="322"/>
      <c r="BI64" s="322"/>
      <c r="BJ64" s="322"/>
      <c r="BK64" s="322"/>
      <c r="BL64" s="322"/>
      <c r="BM64" s="322"/>
      <c r="BN64" s="322"/>
      <c r="BO64" s="322"/>
      <c r="BP64" s="322"/>
      <c r="BQ64" s="322"/>
      <c r="BR64" s="56"/>
      <c r="BS64" s="56"/>
      <c r="BT64" s="56"/>
      <c r="BU64" s="56"/>
      <c r="BV64" s="56"/>
      <c r="BW64" s="56"/>
      <c r="BX64" s="56"/>
      <c r="BY64" s="56"/>
      <c r="BZ64" s="51"/>
    </row>
    <row r="65" spans="1:79" s="46" customFormat="1" ht="22.5" customHeight="1" x14ac:dyDescent="0.25">
      <c r="A65" s="320"/>
      <c r="B65" s="321"/>
      <c r="C65" s="320"/>
      <c r="D65" s="324"/>
      <c r="E65" s="324"/>
      <c r="F65" s="324"/>
      <c r="G65" s="324"/>
      <c r="H65" s="324"/>
      <c r="I65" s="321"/>
      <c r="J65" s="320"/>
      <c r="K65" s="324"/>
      <c r="L65" s="324"/>
      <c r="M65" s="324"/>
      <c r="N65" s="321"/>
      <c r="O65" s="320"/>
      <c r="P65" s="324"/>
      <c r="Q65" s="324"/>
      <c r="R65" s="324"/>
      <c r="S65" s="324"/>
      <c r="T65" s="324"/>
      <c r="U65" s="324"/>
      <c r="V65" s="324"/>
      <c r="W65" s="324"/>
      <c r="X65" s="321"/>
      <c r="Y65" s="89" t="s">
        <v>2</v>
      </c>
      <c r="Z65" s="325"/>
      <c r="AA65" s="325"/>
      <c r="AB65" s="325"/>
      <c r="AC65" s="90"/>
      <c r="AD65" s="89" t="s">
        <v>1</v>
      </c>
      <c r="AE65" s="325"/>
      <c r="AF65" s="325"/>
      <c r="AG65" s="325"/>
      <c r="AH65" s="90"/>
      <c r="AI65" s="248" t="s">
        <v>26</v>
      </c>
      <c r="AJ65" s="248"/>
      <c r="AK65" s="248"/>
      <c r="AL65" s="248"/>
      <c r="AM65" s="248"/>
      <c r="AN65" s="248" t="s">
        <v>2</v>
      </c>
      <c r="AO65" s="248"/>
      <c r="AP65" s="248"/>
      <c r="AQ65" s="248"/>
      <c r="AR65" s="248"/>
      <c r="AS65" s="248" t="s">
        <v>1</v>
      </c>
      <c r="AT65" s="248"/>
      <c r="AU65" s="248"/>
      <c r="AV65" s="248"/>
      <c r="AW65" s="248"/>
      <c r="AX65" s="248" t="s">
        <v>26</v>
      </c>
      <c r="AY65" s="248"/>
      <c r="AZ65" s="248"/>
      <c r="BA65" s="248"/>
      <c r="BB65" s="248"/>
      <c r="BC65" s="248" t="s">
        <v>2</v>
      </c>
      <c r="BD65" s="248"/>
      <c r="BE65" s="248"/>
      <c r="BF65" s="248"/>
      <c r="BG65" s="248"/>
      <c r="BH65" s="248" t="s">
        <v>1</v>
      </c>
      <c r="BI65" s="248"/>
      <c r="BJ65" s="248"/>
      <c r="BK65" s="248"/>
      <c r="BL65" s="248"/>
      <c r="BM65" s="248" t="s">
        <v>26</v>
      </c>
      <c r="BN65" s="248"/>
      <c r="BO65" s="248"/>
      <c r="BP65" s="248"/>
      <c r="BQ65" s="248"/>
      <c r="BR65" s="50"/>
      <c r="BS65" s="50"/>
      <c r="BT65" s="50"/>
      <c r="BU65" s="50"/>
      <c r="BV65" s="50"/>
      <c r="BW65" s="50"/>
      <c r="BX65" s="50"/>
      <c r="BY65" s="50"/>
      <c r="BZ65" s="51"/>
    </row>
    <row r="66" spans="1:79" s="46" customFormat="1" ht="16" customHeight="1" x14ac:dyDescent="0.25">
      <c r="A66" s="248">
        <v>1</v>
      </c>
      <c r="B66" s="248"/>
      <c r="C66" s="248">
        <v>2</v>
      </c>
      <c r="D66" s="248"/>
      <c r="E66" s="248"/>
      <c r="F66" s="248"/>
      <c r="G66" s="248"/>
      <c r="H66" s="248"/>
      <c r="I66" s="248"/>
      <c r="J66" s="248">
        <v>3</v>
      </c>
      <c r="K66" s="248"/>
      <c r="L66" s="248"/>
      <c r="M66" s="248"/>
      <c r="N66" s="248"/>
      <c r="O66" s="248">
        <v>4</v>
      </c>
      <c r="P66" s="248"/>
      <c r="Q66" s="248"/>
      <c r="R66" s="248"/>
      <c r="S66" s="248"/>
      <c r="T66" s="248"/>
      <c r="U66" s="248"/>
      <c r="V66" s="248"/>
      <c r="W66" s="248"/>
      <c r="X66" s="248"/>
      <c r="Y66" s="248">
        <v>5</v>
      </c>
      <c r="Z66" s="248"/>
      <c r="AA66" s="248"/>
      <c r="AB66" s="248"/>
      <c r="AC66" s="248"/>
      <c r="AD66" s="248">
        <v>6</v>
      </c>
      <c r="AE66" s="248"/>
      <c r="AF66" s="248"/>
      <c r="AG66" s="248"/>
      <c r="AH66" s="248"/>
      <c r="AI66" s="248">
        <v>7</v>
      </c>
      <c r="AJ66" s="248"/>
      <c r="AK66" s="248"/>
      <c r="AL66" s="248"/>
      <c r="AM66" s="248"/>
      <c r="AN66" s="89">
        <v>8</v>
      </c>
      <c r="AO66" s="325"/>
      <c r="AP66" s="325"/>
      <c r="AQ66" s="325"/>
      <c r="AR66" s="90"/>
      <c r="AS66" s="89">
        <v>9</v>
      </c>
      <c r="AT66" s="325"/>
      <c r="AU66" s="325"/>
      <c r="AV66" s="325"/>
      <c r="AW66" s="90"/>
      <c r="AX66" s="89">
        <v>10</v>
      </c>
      <c r="AY66" s="325"/>
      <c r="AZ66" s="325"/>
      <c r="BA66" s="325"/>
      <c r="BB66" s="90"/>
      <c r="BC66" s="89">
        <v>11</v>
      </c>
      <c r="BD66" s="325"/>
      <c r="BE66" s="325"/>
      <c r="BF66" s="325"/>
      <c r="BG66" s="90"/>
      <c r="BH66" s="89">
        <v>12</v>
      </c>
      <c r="BI66" s="325"/>
      <c r="BJ66" s="325"/>
      <c r="BK66" s="325"/>
      <c r="BL66" s="90"/>
      <c r="BM66" s="89">
        <v>13</v>
      </c>
      <c r="BN66" s="325"/>
      <c r="BO66" s="325"/>
      <c r="BP66" s="325"/>
      <c r="BQ66" s="90"/>
      <c r="BR66" s="50"/>
      <c r="BS66" s="50"/>
      <c r="BT66" s="50"/>
      <c r="BU66" s="50"/>
      <c r="BV66" s="50"/>
      <c r="BW66" s="50"/>
      <c r="BX66" s="50"/>
      <c r="BY66" s="50"/>
      <c r="BZ66" s="51"/>
    </row>
    <row r="67" spans="1:79" ht="12.75" hidden="1" customHeight="1" x14ac:dyDescent="0.3">
      <c r="A67" s="119" t="s">
        <v>36</v>
      </c>
      <c r="B67" s="119"/>
      <c r="C67" s="120" t="s">
        <v>14</v>
      </c>
      <c r="D67" s="121"/>
      <c r="E67" s="121"/>
      <c r="F67" s="121"/>
      <c r="G67" s="121"/>
      <c r="H67" s="121"/>
      <c r="I67" s="122"/>
      <c r="J67" s="119" t="s">
        <v>15</v>
      </c>
      <c r="K67" s="119"/>
      <c r="L67" s="119"/>
      <c r="M67" s="119"/>
      <c r="N67" s="119"/>
      <c r="O67" s="275" t="s">
        <v>37</v>
      </c>
      <c r="P67" s="275"/>
      <c r="Q67" s="275"/>
      <c r="R67" s="275"/>
      <c r="S67" s="275"/>
      <c r="T67" s="275"/>
      <c r="U67" s="275"/>
      <c r="V67" s="275"/>
      <c r="W67" s="275"/>
      <c r="X67" s="120"/>
      <c r="Y67" s="261" t="s">
        <v>10</v>
      </c>
      <c r="Z67" s="261"/>
      <c r="AA67" s="261"/>
      <c r="AB67" s="261"/>
      <c r="AC67" s="261"/>
      <c r="AD67" s="261" t="s">
        <v>29</v>
      </c>
      <c r="AE67" s="261"/>
      <c r="AF67" s="261"/>
      <c r="AG67" s="261"/>
      <c r="AH67" s="261"/>
      <c r="AI67" s="261" t="s">
        <v>77</v>
      </c>
      <c r="AJ67" s="261"/>
      <c r="AK67" s="261"/>
      <c r="AL67" s="261"/>
      <c r="AM67" s="261"/>
      <c r="AN67" s="261" t="s">
        <v>30</v>
      </c>
      <c r="AO67" s="261"/>
      <c r="AP67" s="261"/>
      <c r="AQ67" s="261"/>
      <c r="AR67" s="261"/>
      <c r="AS67" s="261" t="s">
        <v>11</v>
      </c>
      <c r="AT67" s="261"/>
      <c r="AU67" s="261"/>
      <c r="AV67" s="261"/>
      <c r="AW67" s="261"/>
      <c r="AX67" s="261" t="s">
        <v>78</v>
      </c>
      <c r="AY67" s="261"/>
      <c r="AZ67" s="261"/>
      <c r="BA67" s="261"/>
      <c r="BB67" s="261"/>
      <c r="BC67" s="261" t="s">
        <v>32</v>
      </c>
      <c r="BD67" s="261"/>
      <c r="BE67" s="261"/>
      <c r="BF67" s="261"/>
      <c r="BG67" s="261"/>
      <c r="BH67" s="261" t="s">
        <v>32</v>
      </c>
      <c r="BI67" s="261"/>
      <c r="BJ67" s="261"/>
      <c r="BK67" s="261"/>
      <c r="BL67" s="261"/>
      <c r="BM67" s="278" t="s">
        <v>16</v>
      </c>
      <c r="BN67" s="278"/>
      <c r="BO67" s="278"/>
      <c r="BP67" s="278"/>
      <c r="BQ67" s="278"/>
      <c r="BR67" s="10"/>
      <c r="BS67" s="10"/>
      <c r="BT67" s="7"/>
      <c r="BU67" s="7"/>
      <c r="BV67" s="7"/>
      <c r="BW67" s="7"/>
      <c r="BX67" s="7"/>
      <c r="BY67" s="7"/>
      <c r="BZ67" s="7"/>
      <c r="CA67" s="1" t="s">
        <v>23</v>
      </c>
    </row>
    <row r="68" spans="1:79" s="37" customFormat="1" ht="15" x14ac:dyDescent="0.3">
      <c r="A68" s="270">
        <v>0</v>
      </c>
      <c r="B68" s="270"/>
      <c r="C68" s="280" t="s">
        <v>83</v>
      </c>
      <c r="D68" s="280"/>
      <c r="E68" s="280"/>
      <c r="F68" s="280"/>
      <c r="G68" s="280"/>
      <c r="H68" s="280"/>
      <c r="I68" s="280"/>
      <c r="J68" s="280" t="s">
        <v>84</v>
      </c>
      <c r="K68" s="280"/>
      <c r="L68" s="280"/>
      <c r="M68" s="280"/>
      <c r="N68" s="280"/>
      <c r="O68" s="280" t="s">
        <v>84</v>
      </c>
      <c r="P68" s="280"/>
      <c r="Q68" s="280"/>
      <c r="R68" s="280"/>
      <c r="S68" s="280"/>
      <c r="T68" s="280"/>
      <c r="U68" s="280"/>
      <c r="V68" s="280"/>
      <c r="W68" s="280"/>
      <c r="X68" s="280"/>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39"/>
      <c r="BS68" s="39"/>
      <c r="BT68" s="39"/>
      <c r="BU68" s="39"/>
      <c r="BV68" s="39"/>
      <c r="BW68" s="39"/>
      <c r="BX68" s="39"/>
      <c r="BY68" s="39"/>
      <c r="BZ68" s="40"/>
      <c r="CA68" s="37" t="s">
        <v>24</v>
      </c>
    </row>
    <row r="69" spans="1:79" ht="39" customHeight="1" x14ac:dyDescent="0.3">
      <c r="A69" s="119">
        <v>0</v>
      </c>
      <c r="B69" s="119"/>
      <c r="C69" s="91" t="s">
        <v>285</v>
      </c>
      <c r="D69" s="249"/>
      <c r="E69" s="249"/>
      <c r="F69" s="249"/>
      <c r="G69" s="249"/>
      <c r="H69" s="249"/>
      <c r="I69" s="250"/>
      <c r="J69" s="251" t="s">
        <v>86</v>
      </c>
      <c r="K69" s="251"/>
      <c r="L69" s="251"/>
      <c r="M69" s="251"/>
      <c r="N69" s="251"/>
      <c r="O69" s="94" t="s">
        <v>286</v>
      </c>
      <c r="P69" s="252"/>
      <c r="Q69" s="252"/>
      <c r="R69" s="252"/>
      <c r="S69" s="252"/>
      <c r="T69" s="252"/>
      <c r="U69" s="252"/>
      <c r="V69" s="252"/>
      <c r="W69" s="252"/>
      <c r="X69" s="253"/>
      <c r="Y69" s="242">
        <v>190</v>
      </c>
      <c r="Z69" s="242"/>
      <c r="AA69" s="242"/>
      <c r="AB69" s="242"/>
      <c r="AC69" s="242"/>
      <c r="AD69" s="242">
        <f>Y69</f>
        <v>190</v>
      </c>
      <c r="AE69" s="242"/>
      <c r="AF69" s="242"/>
      <c r="AG69" s="242"/>
      <c r="AH69" s="242"/>
      <c r="AI69" s="242">
        <f>AD69</f>
        <v>190</v>
      </c>
      <c r="AJ69" s="242"/>
      <c r="AK69" s="242"/>
      <c r="AL69" s="242"/>
      <c r="AM69" s="242"/>
      <c r="AN69" s="242">
        <v>124</v>
      </c>
      <c r="AO69" s="242"/>
      <c r="AP69" s="242"/>
      <c r="AQ69" s="242"/>
      <c r="AR69" s="242"/>
      <c r="AS69" s="242">
        <v>124</v>
      </c>
      <c r="AT69" s="242"/>
      <c r="AU69" s="242"/>
      <c r="AV69" s="242"/>
      <c r="AW69" s="242"/>
      <c r="AX69" s="242">
        <v>124</v>
      </c>
      <c r="AY69" s="242"/>
      <c r="AZ69" s="242"/>
      <c r="BA69" s="242"/>
      <c r="BB69" s="242"/>
      <c r="BC69" s="242">
        <f>AN69-Y69</f>
        <v>-66</v>
      </c>
      <c r="BD69" s="242"/>
      <c r="BE69" s="242"/>
      <c r="BF69" s="242"/>
      <c r="BG69" s="242"/>
      <c r="BH69" s="242">
        <f>AS69-AD69</f>
        <v>-66</v>
      </c>
      <c r="BI69" s="242"/>
      <c r="BJ69" s="242"/>
      <c r="BK69" s="242"/>
      <c r="BL69" s="242"/>
      <c r="BM69" s="242">
        <f>BH69</f>
        <v>-66</v>
      </c>
      <c r="BN69" s="242"/>
      <c r="BO69" s="242"/>
      <c r="BP69" s="242"/>
      <c r="BQ69" s="242"/>
      <c r="BR69" s="9"/>
      <c r="BS69" s="9"/>
      <c r="BT69" s="9"/>
      <c r="BU69" s="9"/>
      <c r="BV69" s="9"/>
      <c r="BW69" s="9"/>
      <c r="BX69" s="9"/>
      <c r="BY69" s="9"/>
      <c r="BZ69" s="7"/>
    </row>
    <row r="70" spans="1:79" ht="52" customHeight="1" x14ac:dyDescent="0.3">
      <c r="A70" s="119">
        <v>0</v>
      </c>
      <c r="B70" s="119"/>
      <c r="C70" s="91" t="s">
        <v>287</v>
      </c>
      <c r="D70" s="249"/>
      <c r="E70" s="249"/>
      <c r="F70" s="249"/>
      <c r="G70" s="249"/>
      <c r="H70" s="249"/>
      <c r="I70" s="250"/>
      <c r="J70" s="251" t="s">
        <v>85</v>
      </c>
      <c r="K70" s="251"/>
      <c r="L70" s="251"/>
      <c r="M70" s="251"/>
      <c r="N70" s="251"/>
      <c r="O70" s="94" t="s">
        <v>288</v>
      </c>
      <c r="P70" s="252"/>
      <c r="Q70" s="252"/>
      <c r="R70" s="252"/>
      <c r="S70" s="252"/>
      <c r="T70" s="252"/>
      <c r="U70" s="252"/>
      <c r="V70" s="252"/>
      <c r="W70" s="252"/>
      <c r="X70" s="253"/>
      <c r="Y70" s="242">
        <v>2</v>
      </c>
      <c r="Z70" s="242"/>
      <c r="AA70" s="242"/>
      <c r="AB70" s="242"/>
      <c r="AC70" s="242"/>
      <c r="AD70" s="242">
        <v>2</v>
      </c>
      <c r="AE70" s="242"/>
      <c r="AF70" s="242"/>
      <c r="AG70" s="242"/>
      <c r="AH70" s="242"/>
      <c r="AI70" s="242">
        <v>2</v>
      </c>
      <c r="AJ70" s="242"/>
      <c r="AK70" s="242"/>
      <c r="AL70" s="242"/>
      <c r="AM70" s="242"/>
      <c r="AN70" s="242">
        <v>2</v>
      </c>
      <c r="AO70" s="242"/>
      <c r="AP70" s="242"/>
      <c r="AQ70" s="242"/>
      <c r="AR70" s="242"/>
      <c r="AS70" s="242">
        <v>2</v>
      </c>
      <c r="AT70" s="242"/>
      <c r="AU70" s="242"/>
      <c r="AV70" s="242"/>
      <c r="AW70" s="242"/>
      <c r="AX70" s="242">
        <v>2</v>
      </c>
      <c r="AY70" s="242"/>
      <c r="AZ70" s="242"/>
      <c r="BA70" s="242"/>
      <c r="BB70" s="242"/>
      <c r="BC70" s="242">
        <f>AN70-Y70</f>
        <v>0</v>
      </c>
      <c r="BD70" s="242"/>
      <c r="BE70" s="242"/>
      <c r="BF70" s="242"/>
      <c r="BG70" s="242"/>
      <c r="BH70" s="242">
        <f>AS70-AD70</f>
        <v>0</v>
      </c>
      <c r="BI70" s="242"/>
      <c r="BJ70" s="242"/>
      <c r="BK70" s="242"/>
      <c r="BL70" s="242"/>
      <c r="BM70" s="242">
        <v>0</v>
      </c>
      <c r="BN70" s="242"/>
      <c r="BO70" s="242"/>
      <c r="BP70" s="242"/>
      <c r="BQ70" s="242"/>
      <c r="BR70" s="9"/>
      <c r="BS70" s="9"/>
      <c r="BT70" s="9"/>
      <c r="BU70" s="9"/>
      <c r="BV70" s="9"/>
      <c r="BW70" s="9"/>
      <c r="BX70" s="9"/>
      <c r="BY70" s="9"/>
      <c r="BZ70" s="7"/>
    </row>
    <row r="71" spans="1:79" s="37" customFormat="1" ht="15" x14ac:dyDescent="0.3">
      <c r="A71" s="270">
        <v>0</v>
      </c>
      <c r="B71" s="270"/>
      <c r="C71" s="192" t="s">
        <v>89</v>
      </c>
      <c r="D71" s="272"/>
      <c r="E71" s="272"/>
      <c r="F71" s="272"/>
      <c r="G71" s="272"/>
      <c r="H71" s="272"/>
      <c r="I71" s="273"/>
      <c r="J71" s="280" t="s">
        <v>84</v>
      </c>
      <c r="K71" s="280"/>
      <c r="L71" s="280"/>
      <c r="M71" s="280"/>
      <c r="N71" s="280"/>
      <c r="O71" s="192" t="s">
        <v>84</v>
      </c>
      <c r="P71" s="272"/>
      <c r="Q71" s="272"/>
      <c r="R71" s="272"/>
      <c r="S71" s="272"/>
      <c r="T71" s="272"/>
      <c r="U71" s="272"/>
      <c r="V71" s="272"/>
      <c r="W71" s="272"/>
      <c r="X71" s="273"/>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c r="BK71" s="286"/>
      <c r="BL71" s="286"/>
      <c r="BM71" s="286"/>
      <c r="BN71" s="286"/>
      <c r="BO71" s="286"/>
      <c r="BP71" s="286"/>
      <c r="BQ71" s="286"/>
      <c r="BR71" s="39"/>
      <c r="BS71" s="39"/>
      <c r="BT71" s="39"/>
      <c r="BU71" s="39"/>
      <c r="BV71" s="39"/>
      <c r="BW71" s="39"/>
      <c r="BX71" s="39"/>
      <c r="BY71" s="39"/>
      <c r="BZ71" s="40"/>
    </row>
    <row r="72" spans="1:79" ht="63" customHeight="1" x14ac:dyDescent="0.3">
      <c r="A72" s="119">
        <v>0</v>
      </c>
      <c r="B72" s="119"/>
      <c r="C72" s="91" t="s">
        <v>289</v>
      </c>
      <c r="D72" s="249"/>
      <c r="E72" s="249"/>
      <c r="F72" s="249"/>
      <c r="G72" s="249"/>
      <c r="H72" s="249"/>
      <c r="I72" s="250"/>
      <c r="J72" s="251" t="s">
        <v>85</v>
      </c>
      <c r="K72" s="251"/>
      <c r="L72" s="251"/>
      <c r="M72" s="251"/>
      <c r="N72" s="251"/>
      <c r="O72" s="94" t="s">
        <v>288</v>
      </c>
      <c r="P72" s="252"/>
      <c r="Q72" s="252"/>
      <c r="R72" s="252"/>
      <c r="S72" s="252"/>
      <c r="T72" s="252"/>
      <c r="U72" s="252"/>
      <c r="V72" s="252"/>
      <c r="W72" s="252"/>
      <c r="X72" s="253"/>
      <c r="Y72" s="242">
        <v>29</v>
      </c>
      <c r="Z72" s="242"/>
      <c r="AA72" s="242"/>
      <c r="AB72" s="242"/>
      <c r="AC72" s="242"/>
      <c r="AD72" s="242">
        <v>29</v>
      </c>
      <c r="AE72" s="242"/>
      <c r="AF72" s="242"/>
      <c r="AG72" s="242"/>
      <c r="AH72" s="242"/>
      <c r="AI72" s="242">
        <v>29</v>
      </c>
      <c r="AJ72" s="242"/>
      <c r="AK72" s="242"/>
      <c r="AL72" s="242"/>
      <c r="AM72" s="242"/>
      <c r="AN72" s="242">
        <v>29</v>
      </c>
      <c r="AO72" s="242"/>
      <c r="AP72" s="242"/>
      <c r="AQ72" s="242"/>
      <c r="AR72" s="242"/>
      <c r="AS72" s="242">
        <v>29</v>
      </c>
      <c r="AT72" s="242"/>
      <c r="AU72" s="242"/>
      <c r="AV72" s="242"/>
      <c r="AW72" s="242"/>
      <c r="AX72" s="242">
        <v>29</v>
      </c>
      <c r="AY72" s="242"/>
      <c r="AZ72" s="242"/>
      <c r="BA72" s="242"/>
      <c r="BB72" s="242"/>
      <c r="BC72" s="242">
        <f>AN72-Y72</f>
        <v>0</v>
      </c>
      <c r="BD72" s="242"/>
      <c r="BE72" s="242"/>
      <c r="BF72" s="242"/>
      <c r="BG72" s="242"/>
      <c r="BH72" s="242">
        <v>0</v>
      </c>
      <c r="BI72" s="242"/>
      <c r="BJ72" s="242"/>
      <c r="BK72" s="242"/>
      <c r="BL72" s="242"/>
      <c r="BM72" s="242">
        <v>0</v>
      </c>
      <c r="BN72" s="242"/>
      <c r="BO72" s="242"/>
      <c r="BP72" s="242"/>
      <c r="BQ72" s="242"/>
      <c r="BR72" s="9"/>
      <c r="BS72" s="9"/>
      <c r="BT72" s="9"/>
      <c r="BU72" s="9"/>
      <c r="BV72" s="9"/>
      <c r="BW72" s="9"/>
      <c r="BX72" s="9"/>
      <c r="BY72" s="9"/>
      <c r="BZ72" s="7"/>
    </row>
    <row r="73" spans="1:79" s="37" customFormat="1" ht="15" x14ac:dyDescent="0.3">
      <c r="A73" s="270">
        <v>0</v>
      </c>
      <c r="B73" s="270"/>
      <c r="C73" s="192" t="s">
        <v>92</v>
      </c>
      <c r="D73" s="272"/>
      <c r="E73" s="272"/>
      <c r="F73" s="272"/>
      <c r="G73" s="272"/>
      <c r="H73" s="272"/>
      <c r="I73" s="273"/>
      <c r="J73" s="280" t="s">
        <v>84</v>
      </c>
      <c r="K73" s="280"/>
      <c r="L73" s="280"/>
      <c r="M73" s="280"/>
      <c r="N73" s="280"/>
      <c r="O73" s="192" t="s">
        <v>84</v>
      </c>
      <c r="P73" s="272"/>
      <c r="Q73" s="272"/>
      <c r="R73" s="272"/>
      <c r="S73" s="272"/>
      <c r="T73" s="272"/>
      <c r="U73" s="272"/>
      <c r="V73" s="272"/>
      <c r="W73" s="272"/>
      <c r="X73" s="273"/>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39"/>
      <c r="BS73" s="39"/>
      <c r="BT73" s="39"/>
      <c r="BU73" s="39"/>
      <c r="BV73" s="39"/>
      <c r="BW73" s="39"/>
      <c r="BX73" s="39"/>
      <c r="BY73" s="39"/>
      <c r="BZ73" s="40"/>
    </row>
    <row r="74" spans="1:79" ht="43.5" customHeight="1" x14ac:dyDescent="0.3">
      <c r="A74" s="119">
        <v>0</v>
      </c>
      <c r="B74" s="119"/>
      <c r="C74" s="91" t="s">
        <v>290</v>
      </c>
      <c r="D74" s="249"/>
      <c r="E74" s="249"/>
      <c r="F74" s="249"/>
      <c r="G74" s="249"/>
      <c r="H74" s="249"/>
      <c r="I74" s="250"/>
      <c r="J74" s="251" t="s">
        <v>311</v>
      </c>
      <c r="K74" s="251"/>
      <c r="L74" s="251"/>
      <c r="M74" s="251"/>
      <c r="N74" s="251"/>
      <c r="O74" s="94" t="s">
        <v>288</v>
      </c>
      <c r="P74" s="252"/>
      <c r="Q74" s="252"/>
      <c r="R74" s="252"/>
      <c r="S74" s="252"/>
      <c r="T74" s="252"/>
      <c r="U74" s="252"/>
      <c r="V74" s="252"/>
      <c r="W74" s="252"/>
      <c r="X74" s="253"/>
      <c r="Y74" s="242">
        <v>2172</v>
      </c>
      <c r="Z74" s="242"/>
      <c r="AA74" s="242"/>
      <c r="AB74" s="242"/>
      <c r="AC74" s="242"/>
      <c r="AD74" s="242">
        <f>Y74</f>
        <v>2172</v>
      </c>
      <c r="AE74" s="242"/>
      <c r="AF74" s="242"/>
      <c r="AG74" s="242"/>
      <c r="AH74" s="242"/>
      <c r="AI74" s="242">
        <f>AD74</f>
        <v>2172</v>
      </c>
      <c r="AJ74" s="242"/>
      <c r="AK74" s="242"/>
      <c r="AL74" s="242"/>
      <c r="AM74" s="242"/>
      <c r="AN74" s="242">
        <v>2172</v>
      </c>
      <c r="AO74" s="242"/>
      <c r="AP74" s="242"/>
      <c r="AQ74" s="242"/>
      <c r="AR74" s="242"/>
      <c r="AS74" s="242">
        <v>2172</v>
      </c>
      <c r="AT74" s="242"/>
      <c r="AU74" s="242"/>
      <c r="AV74" s="242"/>
      <c r="AW74" s="242"/>
      <c r="AX74" s="242">
        <v>2172</v>
      </c>
      <c r="AY74" s="242"/>
      <c r="AZ74" s="242"/>
      <c r="BA74" s="242"/>
      <c r="BB74" s="242"/>
      <c r="BC74" s="242">
        <f>AN74-Y74</f>
        <v>0</v>
      </c>
      <c r="BD74" s="242"/>
      <c r="BE74" s="242"/>
      <c r="BF74" s="242"/>
      <c r="BG74" s="242"/>
      <c r="BH74" s="242">
        <f>AS74-AD74</f>
        <v>0</v>
      </c>
      <c r="BI74" s="242"/>
      <c r="BJ74" s="242"/>
      <c r="BK74" s="242"/>
      <c r="BL74" s="242"/>
      <c r="BM74" s="242">
        <v>0</v>
      </c>
      <c r="BN74" s="242"/>
      <c r="BO74" s="242"/>
      <c r="BP74" s="242"/>
      <c r="BQ74" s="242"/>
      <c r="BR74" s="9"/>
      <c r="BS74" s="9"/>
      <c r="BT74" s="9"/>
      <c r="BU74" s="9"/>
      <c r="BV74" s="9"/>
      <c r="BW74" s="9"/>
      <c r="BX74" s="9"/>
      <c r="BY74" s="9"/>
      <c r="BZ74" s="7"/>
    </row>
    <row r="75" spans="1:79" s="37" customFormat="1" ht="15" x14ac:dyDescent="0.3">
      <c r="A75" s="270">
        <v>0</v>
      </c>
      <c r="B75" s="270"/>
      <c r="C75" s="192" t="s">
        <v>95</v>
      </c>
      <c r="D75" s="272"/>
      <c r="E75" s="272"/>
      <c r="F75" s="272"/>
      <c r="G75" s="272"/>
      <c r="H75" s="272"/>
      <c r="I75" s="273"/>
      <c r="J75" s="280" t="s">
        <v>84</v>
      </c>
      <c r="K75" s="280"/>
      <c r="L75" s="280"/>
      <c r="M75" s="280"/>
      <c r="N75" s="280"/>
      <c r="O75" s="192" t="s">
        <v>84</v>
      </c>
      <c r="P75" s="272"/>
      <c r="Q75" s="272"/>
      <c r="R75" s="272"/>
      <c r="S75" s="272"/>
      <c r="T75" s="272"/>
      <c r="U75" s="272"/>
      <c r="V75" s="272"/>
      <c r="W75" s="272"/>
      <c r="X75" s="273"/>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39"/>
      <c r="BS75" s="39"/>
      <c r="BT75" s="39"/>
      <c r="BU75" s="39"/>
      <c r="BV75" s="39"/>
      <c r="BW75" s="39"/>
      <c r="BX75" s="39"/>
      <c r="BY75" s="39"/>
      <c r="BZ75" s="40"/>
    </row>
    <row r="76" spans="1:79" ht="86.5" customHeight="1" x14ac:dyDescent="0.3">
      <c r="A76" s="119">
        <v>0</v>
      </c>
      <c r="B76" s="119"/>
      <c r="C76" s="91" t="s">
        <v>291</v>
      </c>
      <c r="D76" s="249"/>
      <c r="E76" s="249"/>
      <c r="F76" s="249"/>
      <c r="G76" s="249"/>
      <c r="H76" s="249"/>
      <c r="I76" s="250"/>
      <c r="J76" s="251" t="s">
        <v>96</v>
      </c>
      <c r="K76" s="251"/>
      <c r="L76" s="251"/>
      <c r="M76" s="251"/>
      <c r="N76" s="251"/>
      <c r="O76" s="94" t="s">
        <v>94</v>
      </c>
      <c r="P76" s="252"/>
      <c r="Q76" s="252"/>
      <c r="R76" s="252"/>
      <c r="S76" s="252"/>
      <c r="T76" s="252"/>
      <c r="U76" s="252"/>
      <c r="V76" s="252"/>
      <c r="W76" s="252"/>
      <c r="X76" s="253"/>
      <c r="Y76" s="242">
        <v>162</v>
      </c>
      <c r="Z76" s="242"/>
      <c r="AA76" s="242"/>
      <c r="AB76" s="242"/>
      <c r="AC76" s="242"/>
      <c r="AD76" s="242">
        <v>162</v>
      </c>
      <c r="AE76" s="242"/>
      <c r="AF76" s="242"/>
      <c r="AG76" s="242"/>
      <c r="AH76" s="242"/>
      <c r="AI76" s="242">
        <v>162</v>
      </c>
      <c r="AJ76" s="242"/>
      <c r="AK76" s="242"/>
      <c r="AL76" s="242"/>
      <c r="AM76" s="242"/>
      <c r="AN76" s="242">
        <v>162</v>
      </c>
      <c r="AO76" s="242"/>
      <c r="AP76" s="242"/>
      <c r="AQ76" s="242"/>
      <c r="AR76" s="242"/>
      <c r="AS76" s="242">
        <v>162</v>
      </c>
      <c r="AT76" s="242"/>
      <c r="AU76" s="242"/>
      <c r="AV76" s="242"/>
      <c r="AW76" s="242"/>
      <c r="AX76" s="242">
        <v>162</v>
      </c>
      <c r="AY76" s="242"/>
      <c r="AZ76" s="242"/>
      <c r="BA76" s="242"/>
      <c r="BB76" s="242"/>
      <c r="BC76" s="242">
        <f>AN76-Y76</f>
        <v>0</v>
      </c>
      <c r="BD76" s="242"/>
      <c r="BE76" s="242"/>
      <c r="BF76" s="242"/>
      <c r="BG76" s="242"/>
      <c r="BH76" s="242">
        <f>AS76-AD76</f>
        <v>0</v>
      </c>
      <c r="BI76" s="242"/>
      <c r="BJ76" s="242"/>
      <c r="BK76" s="242"/>
      <c r="BL76" s="242"/>
      <c r="BM76" s="242">
        <v>0</v>
      </c>
      <c r="BN76" s="242"/>
      <c r="BO76" s="242"/>
      <c r="BP76" s="242"/>
      <c r="BQ76" s="242"/>
      <c r="BR76" s="9"/>
      <c r="BS76" s="9"/>
      <c r="BT76" s="9"/>
      <c r="BU76" s="9"/>
      <c r="BV76" s="9"/>
      <c r="BW76" s="9"/>
      <c r="BX76" s="9"/>
      <c r="BY76" s="9"/>
      <c r="BZ76" s="7"/>
    </row>
    <row r="77" spans="1:79" ht="15.5" x14ac:dyDescent="0.3">
      <c r="A77" s="28"/>
      <c r="B77" s="28"/>
      <c r="C77" s="29"/>
      <c r="D77" s="29"/>
      <c r="E77" s="29"/>
      <c r="F77" s="29"/>
      <c r="G77" s="29"/>
      <c r="H77" s="29"/>
      <c r="I77" s="29"/>
      <c r="J77" s="29"/>
      <c r="K77" s="29"/>
      <c r="L77" s="29"/>
      <c r="M77" s="29"/>
      <c r="N77" s="29"/>
      <c r="O77" s="29"/>
      <c r="P77" s="29"/>
      <c r="Q77" s="29"/>
      <c r="R77" s="29"/>
      <c r="S77" s="29"/>
      <c r="T77" s="29"/>
      <c r="U77" s="29"/>
      <c r="V77" s="29"/>
      <c r="W77" s="29"/>
      <c r="X77" s="29"/>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1"/>
      <c r="AY77" s="31"/>
      <c r="AZ77" s="31"/>
      <c r="BA77" s="31"/>
      <c r="BB77" s="31"/>
      <c r="BC77" s="31"/>
      <c r="BD77" s="31"/>
      <c r="BE77" s="31"/>
      <c r="BF77" s="31"/>
      <c r="BG77" s="31"/>
      <c r="BH77" s="31"/>
      <c r="BI77" s="31"/>
      <c r="BJ77" s="31"/>
      <c r="BK77" s="31"/>
      <c r="BL77" s="31"/>
      <c r="BM77" s="31"/>
      <c r="BN77" s="31"/>
      <c r="BO77" s="31"/>
      <c r="BP77" s="31"/>
      <c r="BQ77" s="31"/>
      <c r="BR77" s="9"/>
      <c r="BS77" s="9"/>
      <c r="BT77" s="9"/>
      <c r="BU77" s="9"/>
      <c r="BV77" s="9"/>
      <c r="BW77" s="9"/>
      <c r="BX77" s="9"/>
      <c r="BY77" s="9"/>
      <c r="BZ77" s="7"/>
    </row>
    <row r="78" spans="1:79" ht="15.75" customHeight="1" x14ac:dyDescent="0.3">
      <c r="A78" s="118" t="s">
        <v>62</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row>
    <row r="79" spans="1:79" ht="9" customHeight="1" x14ac:dyDescent="0.3">
      <c r="A79" s="28"/>
      <c r="B79" s="28"/>
      <c r="C79" s="29"/>
      <c r="D79" s="29"/>
      <c r="E79" s="29"/>
      <c r="F79" s="29"/>
      <c r="G79" s="29"/>
      <c r="H79" s="29"/>
      <c r="I79" s="29"/>
      <c r="J79" s="29"/>
      <c r="K79" s="29"/>
      <c r="L79" s="29"/>
      <c r="M79" s="29"/>
      <c r="N79" s="29"/>
      <c r="O79" s="29"/>
      <c r="P79" s="29"/>
      <c r="Q79" s="29"/>
      <c r="R79" s="29"/>
      <c r="S79" s="29"/>
      <c r="T79" s="29"/>
      <c r="U79" s="29"/>
      <c r="V79" s="29"/>
      <c r="W79" s="29"/>
      <c r="X79" s="29"/>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c r="AY79" s="31"/>
      <c r="AZ79" s="31"/>
      <c r="BA79" s="31"/>
      <c r="BB79" s="31"/>
      <c r="BC79" s="31"/>
      <c r="BD79" s="31"/>
      <c r="BE79" s="31"/>
      <c r="BF79" s="31"/>
      <c r="BG79" s="31"/>
      <c r="BH79" s="31"/>
      <c r="BI79" s="31"/>
      <c r="BJ79" s="31"/>
      <c r="BK79" s="31"/>
      <c r="BL79" s="31"/>
      <c r="BM79" s="31"/>
      <c r="BN79" s="31"/>
      <c r="BO79" s="31"/>
      <c r="BP79" s="31"/>
      <c r="BQ79" s="31"/>
      <c r="BR79" s="9"/>
      <c r="BS79" s="9"/>
      <c r="BT79" s="9"/>
      <c r="BU79" s="9"/>
      <c r="BV79" s="9"/>
      <c r="BW79" s="9"/>
      <c r="BX79" s="9"/>
      <c r="BY79" s="9"/>
      <c r="BZ79" s="7"/>
    </row>
    <row r="80" spans="1:79" s="46" customFormat="1" ht="22.5" customHeight="1" x14ac:dyDescent="0.25">
      <c r="A80" s="318" t="s">
        <v>3</v>
      </c>
      <c r="B80" s="319"/>
      <c r="C80" s="318" t="s">
        <v>6</v>
      </c>
      <c r="D80" s="323"/>
      <c r="E80" s="323"/>
      <c r="F80" s="323"/>
      <c r="G80" s="323"/>
      <c r="H80" s="323"/>
      <c r="I80" s="319"/>
      <c r="J80" s="318" t="s">
        <v>5</v>
      </c>
      <c r="K80" s="323"/>
      <c r="L80" s="323"/>
      <c r="M80" s="323"/>
      <c r="N80" s="319"/>
      <c r="O80" s="89" t="s">
        <v>63</v>
      </c>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c r="BQ80" s="329"/>
      <c r="BR80" s="56"/>
      <c r="BS80" s="56"/>
      <c r="BT80" s="56"/>
      <c r="BU80" s="56"/>
      <c r="BV80" s="56"/>
      <c r="BW80" s="56"/>
      <c r="BX80" s="56"/>
      <c r="BY80" s="56"/>
      <c r="BZ80" s="51"/>
    </row>
    <row r="81" spans="1:79" s="59" customFormat="1" ht="16" customHeight="1" x14ac:dyDescent="0.25">
      <c r="A81" s="239">
        <v>1</v>
      </c>
      <c r="B81" s="239"/>
      <c r="C81" s="239">
        <v>2</v>
      </c>
      <c r="D81" s="239"/>
      <c r="E81" s="239"/>
      <c r="F81" s="239"/>
      <c r="G81" s="239"/>
      <c r="H81" s="239"/>
      <c r="I81" s="239"/>
      <c r="J81" s="239">
        <v>3</v>
      </c>
      <c r="K81" s="239"/>
      <c r="L81" s="239"/>
      <c r="M81" s="239"/>
      <c r="N81" s="239"/>
      <c r="O81" s="71">
        <v>4</v>
      </c>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7"/>
      <c r="BR81" s="57"/>
      <c r="BS81" s="57"/>
      <c r="BT81" s="57"/>
      <c r="BU81" s="57"/>
      <c r="BV81" s="57"/>
      <c r="BW81" s="57"/>
      <c r="BX81" s="57"/>
      <c r="BY81" s="57"/>
      <c r="BZ81" s="58"/>
    </row>
    <row r="82" spans="1:79" s="34" customFormat="1" ht="12.75" hidden="1" customHeight="1" x14ac:dyDescent="0.3">
      <c r="A82" s="243" t="s">
        <v>36</v>
      </c>
      <c r="B82" s="243"/>
      <c r="C82" s="130" t="s">
        <v>14</v>
      </c>
      <c r="D82" s="131"/>
      <c r="E82" s="131"/>
      <c r="F82" s="131"/>
      <c r="G82" s="131"/>
      <c r="H82" s="131"/>
      <c r="I82" s="132"/>
      <c r="J82" s="243" t="s">
        <v>15</v>
      </c>
      <c r="K82" s="243"/>
      <c r="L82" s="243"/>
      <c r="M82" s="243"/>
      <c r="N82" s="243"/>
      <c r="O82" s="202" t="s">
        <v>71</v>
      </c>
      <c r="P82" s="203"/>
      <c r="Q82" s="203"/>
      <c r="R82" s="203"/>
      <c r="S82" s="203"/>
      <c r="T82" s="203"/>
      <c r="U82" s="203"/>
      <c r="V82" s="203"/>
      <c r="W82" s="203"/>
      <c r="X82" s="203"/>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7"/>
      <c r="BR82" s="35"/>
      <c r="BS82" s="35"/>
      <c r="BT82" s="33"/>
      <c r="BU82" s="33"/>
      <c r="BV82" s="33"/>
      <c r="BW82" s="33"/>
      <c r="BX82" s="33"/>
      <c r="BY82" s="33"/>
      <c r="BZ82" s="33"/>
      <c r="CA82" s="34" t="s">
        <v>70</v>
      </c>
    </row>
    <row r="83" spans="1:79" s="43" customFormat="1" ht="15" x14ac:dyDescent="0.3">
      <c r="A83" s="262">
        <v>0</v>
      </c>
      <c r="B83" s="262"/>
      <c r="C83" s="262" t="s">
        <v>83</v>
      </c>
      <c r="D83" s="262"/>
      <c r="E83" s="262"/>
      <c r="F83" s="262"/>
      <c r="G83" s="262"/>
      <c r="H83" s="262"/>
      <c r="I83" s="262"/>
      <c r="J83" s="262"/>
      <c r="K83" s="262"/>
      <c r="L83" s="262"/>
      <c r="M83" s="262"/>
      <c r="N83" s="262"/>
      <c r="O83" s="86"/>
      <c r="P83" s="87"/>
      <c r="Q83" s="87"/>
      <c r="R83" s="87"/>
      <c r="S83" s="87"/>
      <c r="T83" s="87"/>
      <c r="U83" s="87"/>
      <c r="V83" s="87"/>
      <c r="W83" s="87"/>
      <c r="X83" s="87"/>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5"/>
      <c r="BR83" s="41"/>
      <c r="BS83" s="41"/>
      <c r="BT83" s="41"/>
      <c r="BU83" s="41"/>
      <c r="BV83" s="41"/>
      <c r="BW83" s="41"/>
      <c r="BX83" s="41"/>
      <c r="BY83" s="41"/>
      <c r="BZ83" s="42"/>
      <c r="CA83" s="43" t="s">
        <v>65</v>
      </c>
    </row>
    <row r="84" spans="1:79" s="43" customFormat="1" ht="31.5" customHeight="1" x14ac:dyDescent="0.3">
      <c r="A84" s="239">
        <v>1</v>
      </c>
      <c r="B84" s="239"/>
      <c r="C84" s="238" t="s">
        <v>285</v>
      </c>
      <c r="D84" s="238"/>
      <c r="E84" s="238"/>
      <c r="F84" s="238"/>
      <c r="G84" s="238"/>
      <c r="H84" s="238"/>
      <c r="I84" s="238"/>
      <c r="J84" s="239" t="s">
        <v>86</v>
      </c>
      <c r="K84" s="239"/>
      <c r="L84" s="239"/>
      <c r="M84" s="239"/>
      <c r="N84" s="239"/>
      <c r="O84" s="77" t="s">
        <v>567</v>
      </c>
      <c r="P84" s="78"/>
      <c r="Q84" s="78"/>
      <c r="R84" s="78"/>
      <c r="S84" s="78"/>
      <c r="T84" s="78"/>
      <c r="U84" s="78"/>
      <c r="V84" s="78"/>
      <c r="W84" s="78"/>
      <c r="X84" s="78"/>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1"/>
      <c r="BR84" s="41"/>
      <c r="BS84" s="41"/>
      <c r="BT84" s="41"/>
      <c r="BU84" s="41"/>
      <c r="BV84" s="41"/>
      <c r="BW84" s="41"/>
      <c r="BX84" s="41"/>
      <c r="BY84" s="41"/>
      <c r="BZ84" s="42"/>
    </row>
    <row r="85" spans="1:79" s="43" customFormat="1" ht="15" hidden="1" x14ac:dyDescent="0.3">
      <c r="A85" s="262">
        <v>0</v>
      </c>
      <c r="B85" s="262"/>
      <c r="C85" s="262" t="s">
        <v>89</v>
      </c>
      <c r="D85" s="262"/>
      <c r="E85" s="262"/>
      <c r="F85" s="262"/>
      <c r="G85" s="262"/>
      <c r="H85" s="262"/>
      <c r="I85" s="262"/>
      <c r="J85" s="262"/>
      <c r="K85" s="262"/>
      <c r="L85" s="262"/>
      <c r="M85" s="262"/>
      <c r="N85" s="262"/>
      <c r="O85" s="86"/>
      <c r="P85" s="87"/>
      <c r="Q85" s="87"/>
      <c r="R85" s="87"/>
      <c r="S85" s="87"/>
      <c r="T85" s="87"/>
      <c r="U85" s="87"/>
      <c r="V85" s="87"/>
      <c r="W85" s="87"/>
      <c r="X85" s="87"/>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5"/>
      <c r="BR85" s="41"/>
      <c r="BS85" s="41"/>
      <c r="BT85" s="41"/>
      <c r="BU85" s="41"/>
      <c r="BV85" s="41"/>
      <c r="BW85" s="41"/>
      <c r="BX85" s="41"/>
      <c r="BY85" s="41"/>
      <c r="BZ85" s="42"/>
    </row>
    <row r="86" spans="1:79" s="43" customFormat="1" ht="15" hidden="1" x14ac:dyDescent="0.3">
      <c r="A86" s="262">
        <v>0</v>
      </c>
      <c r="B86" s="262"/>
      <c r="C86" s="262"/>
      <c r="D86" s="262"/>
      <c r="E86" s="262"/>
      <c r="F86" s="262"/>
      <c r="G86" s="262"/>
      <c r="H86" s="262"/>
      <c r="I86" s="262"/>
      <c r="J86" s="262"/>
      <c r="K86" s="262"/>
      <c r="L86" s="262"/>
      <c r="M86" s="262"/>
      <c r="N86" s="262"/>
      <c r="O86" s="86"/>
      <c r="P86" s="87"/>
      <c r="Q86" s="87"/>
      <c r="R86" s="87"/>
      <c r="S86" s="87"/>
      <c r="T86" s="87"/>
      <c r="U86" s="87"/>
      <c r="V86" s="87"/>
      <c r="W86" s="87"/>
      <c r="X86" s="87"/>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5"/>
      <c r="BR86" s="41"/>
      <c r="BS86" s="41"/>
      <c r="BT86" s="41"/>
      <c r="BU86" s="41"/>
      <c r="BV86" s="41"/>
      <c r="BW86" s="41"/>
      <c r="BX86" s="41"/>
      <c r="BY86" s="41"/>
      <c r="BZ86" s="42"/>
    </row>
    <row r="87" spans="1:79" s="43" customFormat="1" ht="15" hidden="1" x14ac:dyDescent="0.3">
      <c r="A87" s="262">
        <v>0</v>
      </c>
      <c r="B87" s="262"/>
      <c r="C87" s="262" t="s">
        <v>92</v>
      </c>
      <c r="D87" s="262"/>
      <c r="E87" s="262"/>
      <c r="F87" s="262"/>
      <c r="G87" s="262"/>
      <c r="H87" s="262"/>
      <c r="I87" s="262"/>
      <c r="J87" s="262"/>
      <c r="K87" s="262"/>
      <c r="L87" s="262"/>
      <c r="M87" s="262"/>
      <c r="N87" s="262"/>
      <c r="O87" s="86"/>
      <c r="P87" s="87"/>
      <c r="Q87" s="87"/>
      <c r="R87" s="87"/>
      <c r="S87" s="87"/>
      <c r="T87" s="87"/>
      <c r="U87" s="87"/>
      <c r="V87" s="87"/>
      <c r="W87" s="87"/>
      <c r="X87" s="87"/>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5"/>
      <c r="BR87" s="41"/>
      <c r="BS87" s="41"/>
      <c r="BT87" s="41"/>
      <c r="BU87" s="41"/>
      <c r="BV87" s="41"/>
      <c r="BW87" s="41"/>
      <c r="BX87" s="41"/>
      <c r="BY87" s="41"/>
      <c r="BZ87" s="42"/>
    </row>
    <row r="88" spans="1:79" s="43" customFormat="1" ht="15" hidden="1" x14ac:dyDescent="0.3">
      <c r="A88" s="262">
        <v>0</v>
      </c>
      <c r="B88" s="262"/>
      <c r="C88" s="262"/>
      <c r="D88" s="262"/>
      <c r="E88" s="262"/>
      <c r="F88" s="262"/>
      <c r="G88" s="262"/>
      <c r="H88" s="262"/>
      <c r="I88" s="262"/>
      <c r="J88" s="262"/>
      <c r="K88" s="262"/>
      <c r="L88" s="262"/>
      <c r="M88" s="262"/>
      <c r="N88" s="262"/>
      <c r="O88" s="86"/>
      <c r="P88" s="87"/>
      <c r="Q88" s="87"/>
      <c r="R88" s="87"/>
      <c r="S88" s="87"/>
      <c r="T88" s="87"/>
      <c r="U88" s="87"/>
      <c r="V88" s="87"/>
      <c r="W88" s="87"/>
      <c r="X88" s="87"/>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5"/>
      <c r="BR88" s="41"/>
      <c r="BS88" s="41"/>
      <c r="BT88" s="41"/>
      <c r="BU88" s="41"/>
      <c r="BV88" s="41"/>
      <c r="BW88" s="41"/>
      <c r="BX88" s="41"/>
      <c r="BY88" s="41"/>
      <c r="BZ88" s="42"/>
    </row>
    <row r="89" spans="1:79" s="43" customFormat="1" ht="15" hidden="1" x14ac:dyDescent="0.3">
      <c r="A89" s="262">
        <v>0</v>
      </c>
      <c r="B89" s="262"/>
      <c r="C89" s="262" t="s">
        <v>95</v>
      </c>
      <c r="D89" s="262"/>
      <c r="E89" s="262"/>
      <c r="F89" s="262"/>
      <c r="G89" s="262"/>
      <c r="H89" s="262"/>
      <c r="I89" s="262"/>
      <c r="J89" s="262"/>
      <c r="K89" s="262"/>
      <c r="L89" s="262"/>
      <c r="M89" s="262"/>
      <c r="N89" s="262"/>
      <c r="O89" s="86"/>
      <c r="P89" s="87"/>
      <c r="Q89" s="87"/>
      <c r="R89" s="87"/>
      <c r="S89" s="87"/>
      <c r="T89" s="87"/>
      <c r="U89" s="87"/>
      <c r="V89" s="87"/>
      <c r="W89" s="87"/>
      <c r="X89" s="87"/>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5"/>
      <c r="BR89" s="41"/>
      <c r="BS89" s="41"/>
      <c r="BT89" s="41"/>
      <c r="BU89" s="41"/>
      <c r="BV89" s="41"/>
      <c r="BW89" s="41"/>
      <c r="BX89" s="41"/>
      <c r="BY89" s="41"/>
      <c r="BZ89" s="42"/>
    </row>
    <row r="90" spans="1:79" s="43" customFormat="1" ht="15" hidden="1" x14ac:dyDescent="0.3">
      <c r="A90" s="262">
        <v>0</v>
      </c>
      <c r="B90" s="262"/>
      <c r="C90" s="262"/>
      <c r="D90" s="262"/>
      <c r="E90" s="262"/>
      <c r="F90" s="262"/>
      <c r="G90" s="262"/>
      <c r="H90" s="262"/>
      <c r="I90" s="262"/>
      <c r="J90" s="262"/>
      <c r="K90" s="262"/>
      <c r="L90" s="262"/>
      <c r="M90" s="262"/>
      <c r="N90" s="262"/>
      <c r="O90" s="86"/>
      <c r="P90" s="87"/>
      <c r="Q90" s="87"/>
      <c r="R90" s="87"/>
      <c r="S90" s="87"/>
      <c r="T90" s="87"/>
      <c r="U90" s="87"/>
      <c r="V90" s="87"/>
      <c r="W90" s="87"/>
      <c r="X90" s="87"/>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5"/>
      <c r="BR90" s="41"/>
      <c r="BS90" s="41"/>
      <c r="BT90" s="41"/>
      <c r="BU90" s="41"/>
      <c r="BV90" s="41"/>
      <c r="BW90" s="41"/>
      <c r="BX90" s="41"/>
      <c r="BY90" s="41"/>
      <c r="BZ90" s="42"/>
    </row>
    <row r="91" spans="1:79" ht="15.5" x14ac:dyDescent="0.3">
      <c r="A91" s="28"/>
      <c r="B91" s="28"/>
      <c r="C91" s="29"/>
      <c r="D91" s="29"/>
      <c r="E91" s="29"/>
      <c r="F91" s="29"/>
      <c r="G91" s="29"/>
      <c r="H91" s="29"/>
      <c r="I91" s="29"/>
      <c r="J91" s="29"/>
      <c r="K91" s="29"/>
      <c r="L91" s="29"/>
      <c r="M91" s="29"/>
      <c r="N91" s="29"/>
      <c r="O91" s="29"/>
      <c r="P91" s="29"/>
      <c r="Q91" s="29"/>
      <c r="R91" s="29"/>
      <c r="S91" s="29"/>
      <c r="T91" s="29"/>
      <c r="U91" s="29"/>
      <c r="V91" s="29"/>
      <c r="W91" s="29"/>
      <c r="X91" s="29"/>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c r="AY91" s="31"/>
      <c r="AZ91" s="31"/>
      <c r="BA91" s="31"/>
      <c r="BB91" s="31"/>
      <c r="BC91" s="31"/>
      <c r="BD91" s="31"/>
      <c r="BE91" s="31"/>
      <c r="BF91" s="31"/>
      <c r="BG91" s="31"/>
      <c r="BH91" s="31"/>
      <c r="BI91" s="31"/>
      <c r="BJ91" s="31"/>
      <c r="BK91" s="31"/>
      <c r="BL91" s="31"/>
      <c r="BM91" s="31"/>
      <c r="BN91" s="31"/>
      <c r="BO91" s="31"/>
      <c r="BP91" s="31"/>
      <c r="BQ91" s="31"/>
      <c r="BR91" s="9"/>
      <c r="BS91" s="9"/>
      <c r="BT91" s="9"/>
      <c r="BU91" s="9"/>
      <c r="BV91" s="9"/>
      <c r="BW91" s="9"/>
      <c r="BX91" s="9"/>
      <c r="BY91" s="9"/>
      <c r="BZ91" s="7"/>
    </row>
    <row r="92" spans="1:79" ht="16" customHeight="1" x14ac:dyDescent="0.3">
      <c r="A92" s="118" t="s">
        <v>64</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row>
    <row r="93" spans="1:79" ht="30.5" customHeight="1" x14ac:dyDescent="0.3">
      <c r="A93" s="201" t="s">
        <v>454</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row>
    <row r="94" spans="1:79" ht="15.5" x14ac:dyDescent="0.3">
      <c r="A94" s="28"/>
      <c r="B94" s="28"/>
      <c r="C94" s="29"/>
      <c r="D94" s="29"/>
      <c r="E94" s="29"/>
      <c r="F94" s="29"/>
      <c r="G94" s="29"/>
      <c r="H94" s="29"/>
      <c r="I94" s="29"/>
      <c r="J94" s="29"/>
      <c r="K94" s="29"/>
      <c r="L94" s="29"/>
      <c r="M94" s="29"/>
      <c r="N94" s="29"/>
      <c r="O94" s="29"/>
      <c r="P94" s="29"/>
      <c r="Q94" s="29"/>
      <c r="R94" s="29"/>
      <c r="S94" s="29"/>
      <c r="T94" s="29"/>
      <c r="U94" s="29"/>
      <c r="V94" s="29"/>
      <c r="W94" s="29"/>
      <c r="X94" s="29"/>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c r="AY94" s="31"/>
      <c r="AZ94" s="31"/>
      <c r="BA94" s="31"/>
      <c r="BB94" s="31"/>
      <c r="BC94" s="31"/>
      <c r="BD94" s="31"/>
      <c r="BE94" s="31"/>
      <c r="BF94" s="31"/>
      <c r="BG94" s="31"/>
      <c r="BH94" s="31"/>
      <c r="BI94" s="31"/>
      <c r="BJ94" s="31"/>
      <c r="BK94" s="31"/>
      <c r="BL94" s="31"/>
      <c r="BM94" s="31"/>
      <c r="BN94" s="31"/>
      <c r="BO94" s="31"/>
      <c r="BP94" s="31"/>
      <c r="BQ94" s="31"/>
      <c r="BR94" s="9"/>
      <c r="BS94" s="9"/>
      <c r="BT94" s="9"/>
      <c r="BU94" s="9"/>
      <c r="BV94" s="9"/>
      <c r="BW94" s="9"/>
      <c r="BX94" s="9"/>
      <c r="BY94" s="9"/>
      <c r="BZ94" s="7"/>
    </row>
    <row r="95" spans="1:79" ht="16" customHeight="1" x14ac:dyDescent="0.3">
      <c r="A95" s="118" t="s">
        <v>46</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row>
    <row r="96" spans="1:79" ht="29.5" customHeight="1" x14ac:dyDescent="0.3">
      <c r="A96" s="201" t="s">
        <v>533</v>
      </c>
      <c r="B96" s="201"/>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1"/>
      <c r="BC96" s="201"/>
      <c r="BD96" s="201"/>
      <c r="BE96" s="201"/>
      <c r="BF96" s="201"/>
      <c r="BG96" s="201"/>
      <c r="BH96" s="201"/>
      <c r="BI96" s="201"/>
      <c r="BJ96" s="201"/>
      <c r="BK96" s="201"/>
      <c r="BL96" s="201"/>
    </row>
    <row r="97" spans="1:64" ht="16" customHeight="1" x14ac:dyDescent="0.3">
      <c r="A97" s="15"/>
      <c r="B97" s="15"/>
      <c r="C97" s="15"/>
      <c r="D97" s="15"/>
      <c r="E97" s="15"/>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t="12" customHeight="1" x14ac:dyDescent="0.3">
      <c r="A98" s="27" t="s">
        <v>76</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3">
      <c r="A99" s="27" t="s">
        <v>67</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s="27" customFormat="1" ht="12" customHeight="1" x14ac:dyDescent="0.25">
      <c r="A100" s="27" t="s">
        <v>68</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row>
    <row r="101" spans="1:64" ht="16" customHeight="1" x14ac:dyDescent="0.35">
      <c r="A101" s="26"/>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ht="17.5" customHeight="1" x14ac:dyDescent="0.35">
      <c r="A102" s="208" t="s">
        <v>99</v>
      </c>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110"/>
      <c r="X102" s="110"/>
      <c r="Y102" s="110"/>
      <c r="Z102" s="110"/>
      <c r="AA102" s="110"/>
      <c r="AB102" s="110"/>
      <c r="AC102" s="110"/>
      <c r="AD102" s="110"/>
      <c r="AE102" s="110"/>
      <c r="AF102" s="110"/>
      <c r="AG102" s="110"/>
      <c r="AH102" s="110"/>
      <c r="AI102" s="110"/>
      <c r="AJ102" s="110"/>
      <c r="AK102" s="110"/>
      <c r="AL102" s="110"/>
      <c r="AM102" s="110"/>
      <c r="AN102" s="2"/>
      <c r="AO102" s="2"/>
      <c r="AP102" s="206" t="s">
        <v>505</v>
      </c>
      <c r="AQ102" s="206"/>
      <c r="AR102" s="206"/>
      <c r="AS102" s="206"/>
      <c r="AT102" s="206"/>
      <c r="AU102" s="206"/>
      <c r="AV102" s="206"/>
      <c r="AW102" s="206"/>
      <c r="AX102" s="206"/>
      <c r="AY102" s="206"/>
      <c r="AZ102" s="206"/>
      <c r="BA102" s="206"/>
      <c r="BB102" s="206"/>
      <c r="BC102" s="206"/>
      <c r="BD102" s="206"/>
      <c r="BE102" s="206"/>
      <c r="BF102" s="206"/>
      <c r="BG102" s="206"/>
      <c r="BH102" s="206"/>
    </row>
    <row r="103" spans="1:64" x14ac:dyDescent="0.3">
      <c r="W103" s="207" t="s">
        <v>8</v>
      </c>
      <c r="X103" s="207"/>
      <c r="Y103" s="207"/>
      <c r="Z103" s="207"/>
      <c r="AA103" s="207"/>
      <c r="AB103" s="207"/>
      <c r="AC103" s="207"/>
      <c r="AD103" s="207"/>
      <c r="AE103" s="207"/>
      <c r="AF103" s="207"/>
      <c r="AG103" s="207"/>
      <c r="AH103" s="207"/>
      <c r="AI103" s="207"/>
      <c r="AJ103" s="207"/>
      <c r="AK103" s="207"/>
      <c r="AL103" s="207"/>
      <c r="AM103" s="207"/>
      <c r="AN103" s="36"/>
      <c r="AO103" s="36"/>
      <c r="AP103" s="207" t="s">
        <v>72</v>
      </c>
      <c r="AQ103" s="207"/>
      <c r="AR103" s="207"/>
      <c r="AS103" s="207"/>
      <c r="AT103" s="207"/>
      <c r="AU103" s="207"/>
      <c r="AV103" s="207"/>
      <c r="AW103" s="207"/>
      <c r="AX103" s="207"/>
      <c r="AY103" s="207"/>
      <c r="AZ103" s="207"/>
      <c r="BA103" s="207"/>
      <c r="BB103" s="207"/>
      <c r="BC103" s="207"/>
      <c r="BD103" s="207"/>
      <c r="BE103" s="207"/>
      <c r="BF103" s="207"/>
      <c r="BG103" s="207"/>
      <c r="BH103" s="207"/>
    </row>
    <row r="106" spans="1:64" ht="16" customHeight="1" x14ac:dyDescent="0.35">
      <c r="A106" s="205" t="s">
        <v>319</v>
      </c>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110"/>
      <c r="X106" s="110"/>
      <c r="Y106" s="110"/>
      <c r="Z106" s="110"/>
      <c r="AA106" s="110"/>
      <c r="AB106" s="110"/>
      <c r="AC106" s="110"/>
      <c r="AD106" s="110"/>
      <c r="AE106" s="110"/>
      <c r="AF106" s="110"/>
      <c r="AG106" s="110"/>
      <c r="AH106" s="110"/>
      <c r="AI106" s="110"/>
      <c r="AJ106" s="110"/>
      <c r="AK106" s="110"/>
      <c r="AL106" s="110"/>
      <c r="AM106" s="110"/>
      <c r="AN106" s="2"/>
      <c r="AO106" s="2"/>
      <c r="AP106" s="206" t="s">
        <v>100</v>
      </c>
      <c r="AQ106" s="206"/>
      <c r="AR106" s="206"/>
      <c r="AS106" s="206"/>
      <c r="AT106" s="206"/>
      <c r="AU106" s="206"/>
      <c r="AV106" s="206"/>
      <c r="AW106" s="206"/>
      <c r="AX106" s="206"/>
      <c r="AY106" s="206"/>
      <c r="AZ106" s="206"/>
      <c r="BA106" s="206"/>
      <c r="BB106" s="206"/>
      <c r="BC106" s="206"/>
      <c r="BD106" s="206"/>
      <c r="BE106" s="206"/>
      <c r="BF106" s="206"/>
      <c r="BG106" s="206"/>
      <c r="BH106" s="206"/>
    </row>
    <row r="107" spans="1:64" x14ac:dyDescent="0.3">
      <c r="W107" s="207" t="s">
        <v>8</v>
      </c>
      <c r="X107" s="207"/>
      <c r="Y107" s="207"/>
      <c r="Z107" s="207"/>
      <c r="AA107" s="207"/>
      <c r="AB107" s="207"/>
      <c r="AC107" s="207"/>
      <c r="AD107" s="207"/>
      <c r="AE107" s="207"/>
      <c r="AF107" s="207"/>
      <c r="AG107" s="207"/>
      <c r="AH107" s="207"/>
      <c r="AI107" s="207"/>
      <c r="AJ107" s="207"/>
      <c r="AK107" s="207"/>
      <c r="AL107" s="207"/>
      <c r="AM107" s="207"/>
      <c r="AN107" s="36"/>
      <c r="AO107" s="36"/>
      <c r="AP107" s="207" t="s">
        <v>72</v>
      </c>
      <c r="AQ107" s="207"/>
      <c r="AR107" s="207"/>
      <c r="AS107" s="207"/>
      <c r="AT107" s="207"/>
      <c r="AU107" s="207"/>
      <c r="AV107" s="207"/>
      <c r="AW107" s="207"/>
      <c r="AX107" s="207"/>
      <c r="AY107" s="207"/>
      <c r="AZ107" s="207"/>
      <c r="BA107" s="207"/>
      <c r="BB107" s="207"/>
      <c r="BC107" s="207"/>
      <c r="BD107" s="207"/>
      <c r="BE107" s="207"/>
      <c r="BF107" s="207"/>
      <c r="BG107" s="207"/>
      <c r="BH107" s="207"/>
    </row>
  </sheetData>
  <mergeCells count="393">
    <mergeCell ref="J90:N90"/>
    <mergeCell ref="O90:BQ90"/>
    <mergeCell ref="A88:B88"/>
    <mergeCell ref="C88:I88"/>
    <mergeCell ref="J88:N88"/>
    <mergeCell ref="O88:BQ88"/>
    <mergeCell ref="A89:B89"/>
    <mergeCell ref="C89:I89"/>
    <mergeCell ref="J89:N89"/>
    <mergeCell ref="O89:BQ89"/>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BM76:BQ76"/>
    <mergeCell ref="AI76:AM76"/>
    <mergeCell ref="AX73:BB73"/>
    <mergeCell ref="BC73:BG73"/>
    <mergeCell ref="BH73:BL73"/>
    <mergeCell ref="BM73:BQ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BM71:BQ71"/>
    <mergeCell ref="J70:N70"/>
    <mergeCell ref="O70:X70"/>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I70:AM70"/>
    <mergeCell ref="AN70:AR70"/>
    <mergeCell ref="AS70:AW70"/>
    <mergeCell ref="AX70:BB70"/>
    <mergeCell ref="BC70:BG70"/>
    <mergeCell ref="BH70:BL70"/>
    <mergeCell ref="AX71:BB71"/>
    <mergeCell ref="BC71:BG71"/>
    <mergeCell ref="BH71:BL71"/>
    <mergeCell ref="A71:B71"/>
    <mergeCell ref="C71:I71"/>
    <mergeCell ref="J71:N71"/>
    <mergeCell ref="O71:X71"/>
    <mergeCell ref="Y71:AC71"/>
    <mergeCell ref="AD71:AH71"/>
    <mergeCell ref="AI71:AM71"/>
    <mergeCell ref="AN71:AR71"/>
    <mergeCell ref="AS71:AW71"/>
    <mergeCell ref="Y70:AC70"/>
    <mergeCell ref="AD70:AH70"/>
    <mergeCell ref="A69:B69"/>
    <mergeCell ref="C69:I69"/>
    <mergeCell ref="J69:N69"/>
    <mergeCell ref="O69:X69"/>
    <mergeCell ref="Y69:AC69"/>
    <mergeCell ref="AD69:AH69"/>
    <mergeCell ref="AI59:AM59"/>
    <mergeCell ref="A68:B68"/>
    <mergeCell ref="C68:I68"/>
    <mergeCell ref="J68:N68"/>
    <mergeCell ref="O68:X68"/>
    <mergeCell ref="Y68:AC68"/>
    <mergeCell ref="AD68:AH68"/>
    <mergeCell ref="AI68:AM68"/>
    <mergeCell ref="AD66:AH66"/>
    <mergeCell ref="AI66:AM66"/>
    <mergeCell ref="A61:BQ61"/>
    <mergeCell ref="BI59:BN59"/>
    <mergeCell ref="AC59:AH59"/>
    <mergeCell ref="AI69:AM69"/>
    <mergeCell ref="AN69:AR69"/>
    <mergeCell ref="BM70:BQ70"/>
    <mergeCell ref="AN59:AR59"/>
    <mergeCell ref="AS59:AX59"/>
    <mergeCell ref="AY59:BC59"/>
    <mergeCell ref="BD59:BH59"/>
    <mergeCell ref="AU44:AY44"/>
    <mergeCell ref="AZ44:BC44"/>
    <mergeCell ref="BD44:BH44"/>
    <mergeCell ref="BI44:BM44"/>
    <mergeCell ref="AN58:AR58"/>
    <mergeCell ref="AS58:AX58"/>
    <mergeCell ref="AY58:BC58"/>
    <mergeCell ref="BD58:BH58"/>
    <mergeCell ref="BI58:BN58"/>
    <mergeCell ref="AY56:BC56"/>
    <mergeCell ref="BD56:BH56"/>
    <mergeCell ref="BI56:BN56"/>
    <mergeCell ref="BD55:BH55"/>
    <mergeCell ref="BI55:BN55"/>
    <mergeCell ref="AY55:BC55"/>
    <mergeCell ref="A52:BN52"/>
    <mergeCell ref="A59:B59"/>
    <mergeCell ref="C59:R59"/>
    <mergeCell ref="S59:W59"/>
    <mergeCell ref="X59:AB59"/>
    <mergeCell ref="A83:B83"/>
    <mergeCell ref="C83:I83"/>
    <mergeCell ref="J83:N83"/>
    <mergeCell ref="O83:BQ83"/>
    <mergeCell ref="A92:BL92"/>
    <mergeCell ref="A93:BL93"/>
    <mergeCell ref="A85:B85"/>
    <mergeCell ref="C85:I85"/>
    <mergeCell ref="J85:N85"/>
    <mergeCell ref="O85:BQ85"/>
    <mergeCell ref="A86:B86"/>
    <mergeCell ref="C86:I86"/>
    <mergeCell ref="J86:N86"/>
    <mergeCell ref="O86:BQ86"/>
    <mergeCell ref="A87:B87"/>
    <mergeCell ref="C87:I87"/>
    <mergeCell ref="J87:N87"/>
    <mergeCell ref="O87:BQ87"/>
    <mergeCell ref="A84:B84"/>
    <mergeCell ref="C84:I84"/>
    <mergeCell ref="J84:N84"/>
    <mergeCell ref="O84:BQ84"/>
    <mergeCell ref="A90:B90"/>
    <mergeCell ref="C90:I90"/>
    <mergeCell ref="W107:AM107"/>
    <mergeCell ref="AP107:BH107"/>
    <mergeCell ref="A95:BL95"/>
    <mergeCell ref="A96:BL96"/>
    <mergeCell ref="A102:V102"/>
    <mergeCell ref="W102:AM102"/>
    <mergeCell ref="AP102:BH102"/>
    <mergeCell ref="W103:AM103"/>
    <mergeCell ref="AP103:BH103"/>
    <mergeCell ref="A106:V106"/>
    <mergeCell ref="W106:AM106"/>
    <mergeCell ref="AP106:BH106"/>
    <mergeCell ref="C82:I82"/>
    <mergeCell ref="J82:N82"/>
    <mergeCell ref="O82:BQ82"/>
    <mergeCell ref="AX68:BB68"/>
    <mergeCell ref="BC68:BG68"/>
    <mergeCell ref="BH68:BL68"/>
    <mergeCell ref="BM68:BQ68"/>
    <mergeCell ref="A78:BQ78"/>
    <mergeCell ref="A80:B80"/>
    <mergeCell ref="C80:I80"/>
    <mergeCell ref="J80:N80"/>
    <mergeCell ref="O80:BQ80"/>
    <mergeCell ref="AS69:AW69"/>
    <mergeCell ref="A81:B81"/>
    <mergeCell ref="C81:I81"/>
    <mergeCell ref="J81:N81"/>
    <mergeCell ref="O81:BQ81"/>
    <mergeCell ref="A82:B82"/>
    <mergeCell ref="AX69:BB69"/>
    <mergeCell ref="BC69:BG69"/>
    <mergeCell ref="BH69:BL69"/>
    <mergeCell ref="BM69:BQ69"/>
    <mergeCell ref="A70:B70"/>
    <mergeCell ref="C70:I70"/>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S57:AX57"/>
    <mergeCell ref="AY57:BC57"/>
    <mergeCell ref="BD57:BH57"/>
    <mergeCell ref="BI57:BN57"/>
    <mergeCell ref="A58:B58"/>
    <mergeCell ref="C58:R58"/>
    <mergeCell ref="S58:W58"/>
    <mergeCell ref="X58:AB58"/>
    <mergeCell ref="AC58:AH58"/>
    <mergeCell ref="AI58:AM58"/>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BI42:BM42"/>
    <mergeCell ref="BN42:BQ4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A44:B44"/>
    <mergeCell ref="C44:Z44"/>
    <mergeCell ref="AA44:AE44"/>
    <mergeCell ref="AF44:AJ44"/>
    <mergeCell ref="AK44:AO44"/>
    <mergeCell ref="AP44:AT44"/>
    <mergeCell ref="BN44:BQ4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79 C94 C68 C83">
    <cfRule type="cellIs" dxfId="110" priority="37" stopIfTrue="1" operator="equal">
      <formula>$C67</formula>
    </cfRule>
  </conditionalFormatting>
  <conditionalFormatting sqref="A68:B68 A79:B79 A83:B83 A94:B94 A58:B58 A77:B77 A91:B91">
    <cfRule type="cellIs" dxfId="109" priority="38" stopIfTrue="1" operator="equal">
      <formula>0</formula>
    </cfRule>
  </conditionalFormatting>
  <conditionalFormatting sqref="A59:B59">
    <cfRule type="cellIs" dxfId="108" priority="36" stopIfTrue="1" operator="equal">
      <formula>0</formula>
    </cfRule>
  </conditionalFormatting>
  <conditionalFormatting sqref="C77">
    <cfRule type="cellIs" dxfId="107" priority="640" stopIfTrue="1" operator="equal">
      <formula>$C68</formula>
    </cfRule>
  </conditionalFormatting>
  <conditionalFormatting sqref="C69">
    <cfRule type="cellIs" dxfId="106" priority="33" stopIfTrue="1" operator="equal">
      <formula>$C68</formula>
    </cfRule>
  </conditionalFormatting>
  <conditionalFormatting sqref="A69:B69">
    <cfRule type="cellIs" dxfId="105" priority="34" stopIfTrue="1" operator="equal">
      <formula>0</formula>
    </cfRule>
  </conditionalFormatting>
  <conditionalFormatting sqref="C70">
    <cfRule type="cellIs" dxfId="104" priority="31" stopIfTrue="1" operator="equal">
      <formula>$C69</formula>
    </cfRule>
  </conditionalFormatting>
  <conditionalFormatting sqref="A70:B70">
    <cfRule type="cellIs" dxfId="103" priority="32" stopIfTrue="1" operator="equal">
      <formula>0</formula>
    </cfRule>
  </conditionalFormatting>
  <conditionalFormatting sqref="C71">
    <cfRule type="cellIs" dxfId="102" priority="29" stopIfTrue="1" operator="equal">
      <formula>$C70</formula>
    </cfRule>
  </conditionalFormatting>
  <conditionalFormatting sqref="A71:B71">
    <cfRule type="cellIs" dxfId="101" priority="30" stopIfTrue="1" operator="equal">
      <formula>0</formula>
    </cfRule>
  </conditionalFormatting>
  <conditionalFormatting sqref="C72">
    <cfRule type="cellIs" dxfId="100" priority="27" stopIfTrue="1" operator="equal">
      <formula>$C71</formula>
    </cfRule>
  </conditionalFormatting>
  <conditionalFormatting sqref="A72:B72">
    <cfRule type="cellIs" dxfId="99" priority="28" stopIfTrue="1" operator="equal">
      <formula>0</formula>
    </cfRule>
  </conditionalFormatting>
  <conditionalFormatting sqref="C73">
    <cfRule type="cellIs" dxfId="98" priority="25" stopIfTrue="1" operator="equal">
      <formula>$C72</formula>
    </cfRule>
  </conditionalFormatting>
  <conditionalFormatting sqref="A73:B73">
    <cfRule type="cellIs" dxfId="97" priority="26" stopIfTrue="1" operator="equal">
      <formula>0</formula>
    </cfRule>
  </conditionalFormatting>
  <conditionalFormatting sqref="C74">
    <cfRule type="cellIs" dxfId="96" priority="23" stopIfTrue="1" operator="equal">
      <formula>$C73</formula>
    </cfRule>
  </conditionalFormatting>
  <conditionalFormatting sqref="A74:B74">
    <cfRule type="cellIs" dxfId="95" priority="24" stopIfTrue="1" operator="equal">
      <formula>0</formula>
    </cfRule>
  </conditionalFormatting>
  <conditionalFormatting sqref="C75">
    <cfRule type="cellIs" dxfId="94" priority="21" stopIfTrue="1" operator="equal">
      <formula>$C74</formula>
    </cfRule>
  </conditionalFormatting>
  <conditionalFormatting sqref="A75:B75">
    <cfRule type="cellIs" dxfId="93" priority="22" stopIfTrue="1" operator="equal">
      <formula>0</formula>
    </cfRule>
  </conditionalFormatting>
  <conditionalFormatting sqref="C76">
    <cfRule type="cellIs" dxfId="92" priority="19" stopIfTrue="1" operator="equal">
      <formula>$C75</formula>
    </cfRule>
  </conditionalFormatting>
  <conditionalFormatting sqref="A76:B76">
    <cfRule type="cellIs" dxfId="91" priority="20" stopIfTrue="1" operator="equal">
      <formula>0</formula>
    </cfRule>
  </conditionalFormatting>
  <conditionalFormatting sqref="C91">
    <cfRule type="cellIs" dxfId="90" priority="642" stopIfTrue="1" operator="equal">
      <formula>$C83</formula>
    </cfRule>
  </conditionalFormatting>
  <conditionalFormatting sqref="C84">
    <cfRule type="cellIs" dxfId="89" priority="15" stopIfTrue="1" operator="equal">
      <formula>$C83</formula>
    </cfRule>
  </conditionalFormatting>
  <conditionalFormatting sqref="A84:B84">
    <cfRule type="cellIs" dxfId="88" priority="16" stopIfTrue="1" operator="equal">
      <formula>0</formula>
    </cfRule>
  </conditionalFormatting>
  <conditionalFormatting sqref="C85">
    <cfRule type="cellIs" dxfId="87" priority="13" stopIfTrue="1" operator="equal">
      <formula>$C84</formula>
    </cfRule>
  </conditionalFormatting>
  <conditionalFormatting sqref="A85:B85">
    <cfRule type="cellIs" dxfId="86" priority="14" stopIfTrue="1" operator="equal">
      <formula>0</formula>
    </cfRule>
  </conditionalFormatting>
  <conditionalFormatting sqref="C86">
    <cfRule type="cellIs" dxfId="85" priority="11" stopIfTrue="1" operator="equal">
      <formula>$C85</formula>
    </cfRule>
  </conditionalFormatting>
  <conditionalFormatting sqref="A86:B86">
    <cfRule type="cellIs" dxfId="84" priority="12" stopIfTrue="1" operator="equal">
      <formula>0</formula>
    </cfRule>
  </conditionalFormatting>
  <conditionalFormatting sqref="C87">
    <cfRule type="cellIs" dxfId="83" priority="9" stopIfTrue="1" operator="equal">
      <formula>$C86</formula>
    </cfRule>
  </conditionalFormatting>
  <conditionalFormatting sqref="A87:B87">
    <cfRule type="cellIs" dxfId="82" priority="10" stopIfTrue="1" operator="equal">
      <formula>0</formula>
    </cfRule>
  </conditionalFormatting>
  <conditionalFormatting sqref="C88">
    <cfRule type="cellIs" dxfId="81" priority="7" stopIfTrue="1" operator="equal">
      <formula>$C87</formula>
    </cfRule>
  </conditionalFormatting>
  <conditionalFormatting sqref="A88:B88">
    <cfRule type="cellIs" dxfId="80" priority="8" stopIfTrue="1" operator="equal">
      <formula>0</formula>
    </cfRule>
  </conditionalFormatting>
  <conditionalFormatting sqref="C89">
    <cfRule type="cellIs" dxfId="79" priority="5" stopIfTrue="1" operator="equal">
      <formula>$C88</formula>
    </cfRule>
  </conditionalFormatting>
  <conditionalFormatting sqref="A89:B89">
    <cfRule type="cellIs" dxfId="78" priority="6" stopIfTrue="1" operator="equal">
      <formula>0</formula>
    </cfRule>
  </conditionalFormatting>
  <conditionalFormatting sqref="C90">
    <cfRule type="cellIs" dxfId="77" priority="3" stopIfTrue="1" operator="equal">
      <formula>$C89</formula>
    </cfRule>
  </conditionalFormatting>
  <conditionalFormatting sqref="A90:B90">
    <cfRule type="cellIs" dxfId="76" priority="4" stopIfTrue="1" operator="equal">
      <formula>0</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8"/>
  <sheetViews>
    <sheetView topLeftCell="A84" zoomScaleNormal="100" workbookViewId="0">
      <selection activeCell="A95" sqref="A95"/>
    </sheetView>
  </sheetViews>
  <sheetFormatPr defaultColWidth="9.1796875" defaultRowHeight="13" x14ac:dyDescent="0.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65"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54"/>
      <c r="BD14" s="54"/>
      <c r="BE14" s="54"/>
      <c r="BF14" s="54"/>
      <c r="BG14" s="54"/>
      <c r="BH14" s="54"/>
      <c r="BI14" s="54"/>
      <c r="BJ14" s="54"/>
      <c r="BK14" s="54"/>
      <c r="BL14" s="54"/>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66"/>
      <c r="BF16" s="66"/>
      <c r="BG16" s="66"/>
      <c r="BH16" s="66"/>
      <c r="BI16" s="66"/>
      <c r="BJ16" s="66"/>
      <c r="BK16" s="66"/>
      <c r="BL16" s="66"/>
    </row>
    <row r="17" spans="1:79" ht="28" customHeight="1" x14ac:dyDescent="0.3">
      <c r="A17" s="67"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2"/>
      <c r="BD17" s="22"/>
      <c r="BE17" s="22"/>
      <c r="BF17" s="22"/>
      <c r="BG17" s="22"/>
      <c r="BH17" s="22"/>
      <c r="BI17" s="22"/>
      <c r="BJ17" s="22"/>
      <c r="BK17" s="22"/>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 customHeight="1" x14ac:dyDescent="0.3">
      <c r="A20" s="16" t="s">
        <v>34</v>
      </c>
      <c r="B20" s="123" t="s">
        <v>302</v>
      </c>
      <c r="C20" s="124"/>
      <c r="D20" s="124"/>
      <c r="E20" s="124"/>
      <c r="F20" s="124"/>
      <c r="G20" s="124"/>
      <c r="H20" s="124"/>
      <c r="I20" s="124"/>
      <c r="J20" s="124"/>
      <c r="K20" s="124"/>
      <c r="L20" s="124"/>
      <c r="M20"/>
      <c r="N20" s="123" t="s">
        <v>304</v>
      </c>
      <c r="O20" s="124"/>
      <c r="P20" s="124"/>
      <c r="Q20" s="124"/>
      <c r="R20" s="124"/>
      <c r="S20" s="124"/>
      <c r="T20" s="124"/>
      <c r="U20" s="124"/>
      <c r="V20" s="124"/>
      <c r="W20" s="124"/>
      <c r="X20" s="124"/>
      <c r="Y20" s="124"/>
      <c r="Z20" s="21"/>
      <c r="AA20" s="123" t="s">
        <v>305</v>
      </c>
      <c r="AB20" s="124"/>
      <c r="AC20" s="124"/>
      <c r="AD20" s="124"/>
      <c r="AE20" s="124"/>
      <c r="AF20" s="124"/>
      <c r="AG20" s="124"/>
      <c r="AH20" s="124"/>
      <c r="AI20" s="124"/>
      <c r="AJ20" s="21"/>
      <c r="AK20" s="314" t="s">
        <v>303</v>
      </c>
      <c r="AL20" s="315"/>
      <c r="AM20" s="315"/>
      <c r="AN20" s="315"/>
      <c r="AO20" s="315"/>
      <c r="AP20" s="315"/>
      <c r="AQ20" s="315"/>
      <c r="AR20" s="315"/>
      <c r="AS20" s="315"/>
      <c r="AT20" s="315"/>
      <c r="AU20" s="315"/>
      <c r="AV20" s="315"/>
      <c r="AW20" s="315"/>
      <c r="AX20" s="315"/>
      <c r="AY20" s="315"/>
      <c r="AZ20" s="315"/>
      <c r="BA20" s="315"/>
      <c r="BB20" s="315"/>
      <c r="BC20" s="315"/>
      <c r="BD20" s="21"/>
      <c r="BE20" s="123" t="s">
        <v>571</v>
      </c>
      <c r="BF20" s="124"/>
      <c r="BG20" s="124"/>
      <c r="BH20" s="124"/>
      <c r="BI20" s="124"/>
      <c r="BJ20" s="124"/>
      <c r="BK20" s="124"/>
      <c r="BL20" s="124"/>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7.75" customHeight="1" x14ac:dyDescent="0.3">
      <c r="A24" s="119" t="s">
        <v>3</v>
      </c>
      <c r="B24" s="119"/>
      <c r="C24" s="119"/>
      <c r="D24" s="119"/>
      <c r="E24" s="119"/>
      <c r="F24" s="119"/>
      <c r="G24" s="120" t="s">
        <v>38</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2"/>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x14ac:dyDescent="0.3">
      <c r="A26" s="119">
        <v>1</v>
      </c>
      <c r="B26" s="119"/>
      <c r="C26" s="119"/>
      <c r="D26" s="119"/>
      <c r="E26" s="119"/>
      <c r="F26" s="119"/>
      <c r="G26" s="130" t="s">
        <v>455</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16" customHeight="1" x14ac:dyDescent="0.3">
      <c r="A29" s="128" t="s">
        <v>292</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row>
    <row r="30" spans="1:79" ht="12.75" customHeight="1" x14ac:dyDescent="0.3">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03" t="s">
        <v>39</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5"/>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customHeight="1" x14ac:dyDescent="0.3">
      <c r="A34" s="119">
        <v>1</v>
      </c>
      <c r="B34" s="119"/>
      <c r="C34" s="119"/>
      <c r="D34" s="119"/>
      <c r="E34" s="119"/>
      <c r="F34" s="119"/>
      <c r="G34" s="133" t="s">
        <v>456</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CA34" s="1" t="s">
        <v>48</v>
      </c>
    </row>
    <row r="35" spans="1:79" ht="15" hidden="1" customHeight="1" x14ac:dyDescent="0.3">
      <c r="A35" s="119">
        <v>2</v>
      </c>
      <c r="B35" s="119"/>
      <c r="C35" s="119"/>
      <c r="D35" s="119"/>
      <c r="E35" s="119"/>
      <c r="F35" s="119"/>
      <c r="G35" s="133" t="s">
        <v>297</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5"/>
    </row>
    <row r="37" spans="1:79" ht="15.75" customHeight="1" x14ac:dyDescent="0.3">
      <c r="A37" s="118" t="s">
        <v>73</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row>
    <row r="38" spans="1:79" ht="15.75" customHeight="1" x14ac:dyDescent="0.3">
      <c r="A38" s="118" t="s">
        <v>74</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row>
    <row r="39" spans="1:79" ht="15" customHeight="1" x14ac:dyDescent="0.3">
      <c r="A39" s="136" t="s">
        <v>102</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row>
    <row r="40" spans="1:79" s="46" customFormat="1" ht="26.5" customHeight="1" x14ac:dyDescent="0.25">
      <c r="A40" s="248" t="s">
        <v>3</v>
      </c>
      <c r="B40" s="248"/>
      <c r="C40" s="248" t="s">
        <v>66</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t="s">
        <v>25</v>
      </c>
      <c r="AB40" s="248"/>
      <c r="AC40" s="248"/>
      <c r="AD40" s="248"/>
      <c r="AE40" s="248"/>
      <c r="AF40" s="248"/>
      <c r="AG40" s="248"/>
      <c r="AH40" s="248"/>
      <c r="AI40" s="248"/>
      <c r="AJ40" s="248"/>
      <c r="AK40" s="248"/>
      <c r="AL40" s="248"/>
      <c r="AM40" s="248"/>
      <c r="AN40" s="248"/>
      <c r="AO40" s="248"/>
      <c r="AP40" s="248" t="s">
        <v>44</v>
      </c>
      <c r="AQ40" s="248"/>
      <c r="AR40" s="248"/>
      <c r="AS40" s="248"/>
      <c r="AT40" s="248"/>
      <c r="AU40" s="248"/>
      <c r="AV40" s="248"/>
      <c r="AW40" s="248"/>
      <c r="AX40" s="248"/>
      <c r="AY40" s="248"/>
      <c r="AZ40" s="248"/>
      <c r="BA40" s="248"/>
      <c r="BB40" s="248"/>
      <c r="BC40" s="248"/>
      <c r="BD40" s="248" t="s">
        <v>0</v>
      </c>
      <c r="BE40" s="248"/>
      <c r="BF40" s="248"/>
      <c r="BG40" s="248"/>
      <c r="BH40" s="248"/>
      <c r="BI40" s="248"/>
      <c r="BJ40" s="248"/>
      <c r="BK40" s="248"/>
      <c r="BL40" s="248"/>
      <c r="BM40" s="248"/>
      <c r="BN40" s="248"/>
      <c r="BO40" s="248"/>
      <c r="BP40" s="248"/>
      <c r="BQ40" s="248"/>
    </row>
    <row r="41" spans="1:79" s="46" customFormat="1" ht="21.5" customHeight="1" x14ac:dyDescent="0.25">
      <c r="A41" s="248"/>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t="s">
        <v>2</v>
      </c>
      <c r="AB41" s="248"/>
      <c r="AC41" s="248"/>
      <c r="AD41" s="248"/>
      <c r="AE41" s="248"/>
      <c r="AF41" s="248" t="s">
        <v>1</v>
      </c>
      <c r="AG41" s="248"/>
      <c r="AH41" s="248"/>
      <c r="AI41" s="248"/>
      <c r="AJ41" s="248"/>
      <c r="AK41" s="248" t="s">
        <v>26</v>
      </c>
      <c r="AL41" s="248"/>
      <c r="AM41" s="248"/>
      <c r="AN41" s="248"/>
      <c r="AO41" s="248"/>
      <c r="AP41" s="248" t="s">
        <v>2</v>
      </c>
      <c r="AQ41" s="248"/>
      <c r="AR41" s="248"/>
      <c r="AS41" s="248"/>
      <c r="AT41" s="248"/>
      <c r="AU41" s="248" t="s">
        <v>1</v>
      </c>
      <c r="AV41" s="248"/>
      <c r="AW41" s="248"/>
      <c r="AX41" s="248"/>
      <c r="AY41" s="248"/>
      <c r="AZ41" s="248" t="s">
        <v>26</v>
      </c>
      <c r="BA41" s="248"/>
      <c r="BB41" s="248"/>
      <c r="BC41" s="248"/>
      <c r="BD41" s="248" t="s">
        <v>2</v>
      </c>
      <c r="BE41" s="248"/>
      <c r="BF41" s="248"/>
      <c r="BG41" s="248"/>
      <c r="BH41" s="248"/>
      <c r="BI41" s="248" t="s">
        <v>1</v>
      </c>
      <c r="BJ41" s="248"/>
      <c r="BK41" s="248"/>
      <c r="BL41" s="248"/>
      <c r="BM41" s="248"/>
      <c r="BN41" s="248" t="s">
        <v>27</v>
      </c>
      <c r="BO41" s="248"/>
      <c r="BP41" s="248"/>
      <c r="BQ41" s="248"/>
    </row>
    <row r="42" spans="1:79" s="46" customFormat="1" ht="16" customHeight="1" x14ac:dyDescent="0.25">
      <c r="A42" s="259">
        <v>1</v>
      </c>
      <c r="B42" s="259"/>
      <c r="C42" s="259">
        <v>2</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137">
        <v>3</v>
      </c>
      <c r="AB42" s="139"/>
      <c r="AC42" s="139"/>
      <c r="AD42" s="139"/>
      <c r="AE42" s="138"/>
      <c r="AF42" s="137">
        <v>4</v>
      </c>
      <c r="AG42" s="139"/>
      <c r="AH42" s="139"/>
      <c r="AI42" s="139"/>
      <c r="AJ42" s="138"/>
      <c r="AK42" s="137">
        <v>5</v>
      </c>
      <c r="AL42" s="139"/>
      <c r="AM42" s="139"/>
      <c r="AN42" s="139"/>
      <c r="AO42" s="138"/>
      <c r="AP42" s="137">
        <v>6</v>
      </c>
      <c r="AQ42" s="139"/>
      <c r="AR42" s="139"/>
      <c r="AS42" s="139"/>
      <c r="AT42" s="138"/>
      <c r="AU42" s="137">
        <v>7</v>
      </c>
      <c r="AV42" s="139"/>
      <c r="AW42" s="139"/>
      <c r="AX42" s="139"/>
      <c r="AY42" s="138"/>
      <c r="AZ42" s="137">
        <v>8</v>
      </c>
      <c r="BA42" s="139"/>
      <c r="BB42" s="139"/>
      <c r="BC42" s="138"/>
      <c r="BD42" s="137">
        <v>9</v>
      </c>
      <c r="BE42" s="139"/>
      <c r="BF42" s="139"/>
      <c r="BG42" s="139"/>
      <c r="BH42" s="138"/>
      <c r="BI42" s="259">
        <v>10</v>
      </c>
      <c r="BJ42" s="259"/>
      <c r="BK42" s="259"/>
      <c r="BL42" s="259"/>
      <c r="BM42" s="259"/>
      <c r="BN42" s="259">
        <v>11</v>
      </c>
      <c r="BO42" s="259"/>
      <c r="BP42" s="259"/>
      <c r="BQ42" s="259"/>
    </row>
    <row r="43" spans="1:79" ht="15.75" hidden="1" customHeight="1" x14ac:dyDescent="0.3">
      <c r="A43" s="119" t="s">
        <v>13</v>
      </c>
      <c r="B43" s="119"/>
      <c r="C43" s="104" t="s">
        <v>14</v>
      </c>
      <c r="D43" s="104"/>
      <c r="E43" s="104"/>
      <c r="F43" s="104"/>
      <c r="G43" s="104"/>
      <c r="H43" s="104"/>
      <c r="I43" s="104"/>
      <c r="J43" s="104"/>
      <c r="K43" s="104"/>
      <c r="L43" s="104"/>
      <c r="M43" s="104"/>
      <c r="N43" s="104"/>
      <c r="O43" s="104"/>
      <c r="P43" s="104"/>
      <c r="Q43" s="104"/>
      <c r="R43" s="104"/>
      <c r="S43" s="104"/>
      <c r="T43" s="104"/>
      <c r="U43" s="104"/>
      <c r="V43" s="104"/>
      <c r="W43" s="104"/>
      <c r="X43" s="104"/>
      <c r="Y43" s="104"/>
      <c r="Z43" s="105"/>
      <c r="AA43" s="261" t="s">
        <v>10</v>
      </c>
      <c r="AB43" s="261"/>
      <c r="AC43" s="261"/>
      <c r="AD43" s="261"/>
      <c r="AE43" s="261"/>
      <c r="AF43" s="261" t="s">
        <v>9</v>
      </c>
      <c r="AG43" s="261"/>
      <c r="AH43" s="261"/>
      <c r="AI43" s="261"/>
      <c r="AJ43" s="261"/>
      <c r="AK43" s="262" t="s">
        <v>16</v>
      </c>
      <c r="AL43" s="262"/>
      <c r="AM43" s="262"/>
      <c r="AN43" s="262"/>
      <c r="AO43" s="262"/>
      <c r="AP43" s="261" t="s">
        <v>11</v>
      </c>
      <c r="AQ43" s="261"/>
      <c r="AR43" s="261"/>
      <c r="AS43" s="261"/>
      <c r="AT43" s="261"/>
      <c r="AU43" s="261" t="s">
        <v>12</v>
      </c>
      <c r="AV43" s="261"/>
      <c r="AW43" s="261"/>
      <c r="AX43" s="261"/>
      <c r="AY43" s="261"/>
      <c r="AZ43" s="262" t="s">
        <v>16</v>
      </c>
      <c r="BA43" s="262"/>
      <c r="BB43" s="262"/>
      <c r="BC43" s="262"/>
      <c r="BD43" s="243" t="s">
        <v>31</v>
      </c>
      <c r="BE43" s="243"/>
      <c r="BF43" s="243"/>
      <c r="BG43" s="243"/>
      <c r="BH43" s="243"/>
      <c r="BI43" s="243" t="s">
        <v>31</v>
      </c>
      <c r="BJ43" s="243"/>
      <c r="BK43" s="243"/>
      <c r="BL43" s="243"/>
      <c r="BM43" s="243"/>
      <c r="BN43" s="263" t="s">
        <v>16</v>
      </c>
      <c r="BO43" s="263"/>
      <c r="BP43" s="263"/>
      <c r="BQ43" s="263"/>
      <c r="CA43" s="1" t="s">
        <v>19</v>
      </c>
    </row>
    <row r="44" spans="1:79" ht="27" customHeight="1" x14ac:dyDescent="0.3">
      <c r="A44" s="260">
        <v>1</v>
      </c>
      <c r="B44" s="260"/>
      <c r="C44" s="151" t="s">
        <v>457</v>
      </c>
      <c r="D44" s="257"/>
      <c r="E44" s="257"/>
      <c r="F44" s="257"/>
      <c r="G44" s="257"/>
      <c r="H44" s="257"/>
      <c r="I44" s="257"/>
      <c r="J44" s="257"/>
      <c r="K44" s="257"/>
      <c r="L44" s="257"/>
      <c r="M44" s="257"/>
      <c r="N44" s="257"/>
      <c r="O44" s="257"/>
      <c r="P44" s="257"/>
      <c r="Q44" s="257"/>
      <c r="R44" s="257"/>
      <c r="S44" s="257"/>
      <c r="T44" s="257"/>
      <c r="U44" s="257"/>
      <c r="V44" s="257"/>
      <c r="W44" s="257"/>
      <c r="X44" s="257"/>
      <c r="Y44" s="257"/>
      <c r="Z44" s="258"/>
      <c r="AA44" s="254">
        <v>790000</v>
      </c>
      <c r="AB44" s="254"/>
      <c r="AC44" s="254"/>
      <c r="AD44" s="254"/>
      <c r="AE44" s="254"/>
      <c r="AF44" s="254">
        <v>260000</v>
      </c>
      <c r="AG44" s="254"/>
      <c r="AH44" s="254"/>
      <c r="AI44" s="254"/>
      <c r="AJ44" s="254"/>
      <c r="AK44" s="254">
        <f>AA44+AF44</f>
        <v>1050000</v>
      </c>
      <c r="AL44" s="254"/>
      <c r="AM44" s="254"/>
      <c r="AN44" s="254"/>
      <c r="AO44" s="254"/>
      <c r="AP44" s="254">
        <v>790000</v>
      </c>
      <c r="AQ44" s="254"/>
      <c r="AR44" s="254"/>
      <c r="AS44" s="254"/>
      <c r="AT44" s="254"/>
      <c r="AU44" s="254">
        <v>260000</v>
      </c>
      <c r="AV44" s="254"/>
      <c r="AW44" s="254"/>
      <c r="AX44" s="254"/>
      <c r="AY44" s="254"/>
      <c r="AZ44" s="254">
        <f>AP44+AU44</f>
        <v>1050000</v>
      </c>
      <c r="BA44" s="254"/>
      <c r="BB44" s="254"/>
      <c r="BC44" s="254"/>
      <c r="BD44" s="254">
        <f>AP44-AA44</f>
        <v>0</v>
      </c>
      <c r="BE44" s="254"/>
      <c r="BF44" s="254"/>
      <c r="BG44" s="254"/>
      <c r="BH44" s="254"/>
      <c r="BI44" s="254">
        <f>AU44-AF44</f>
        <v>0</v>
      </c>
      <c r="BJ44" s="254"/>
      <c r="BK44" s="254"/>
      <c r="BL44" s="254"/>
      <c r="BM44" s="254"/>
      <c r="BN44" s="254">
        <f>BD44+BI44</f>
        <v>0</v>
      </c>
      <c r="BO44" s="254"/>
      <c r="BP44" s="254"/>
      <c r="BQ44" s="254"/>
      <c r="CA44" s="1" t="s">
        <v>20</v>
      </c>
    </row>
    <row r="45" spans="1:79" s="37" customFormat="1" ht="15" customHeight="1" x14ac:dyDescent="0.3">
      <c r="A45" s="288"/>
      <c r="B45" s="288"/>
      <c r="C45" s="331" t="s">
        <v>80</v>
      </c>
      <c r="D45" s="272"/>
      <c r="E45" s="272"/>
      <c r="F45" s="272"/>
      <c r="G45" s="272"/>
      <c r="H45" s="272"/>
      <c r="I45" s="272"/>
      <c r="J45" s="272"/>
      <c r="K45" s="272"/>
      <c r="L45" s="272"/>
      <c r="M45" s="272"/>
      <c r="N45" s="272"/>
      <c r="O45" s="272"/>
      <c r="P45" s="272"/>
      <c r="Q45" s="272"/>
      <c r="R45" s="272"/>
      <c r="S45" s="272"/>
      <c r="T45" s="272"/>
      <c r="U45" s="272"/>
      <c r="V45" s="272"/>
      <c r="W45" s="272"/>
      <c r="X45" s="272"/>
      <c r="Y45" s="272"/>
      <c r="Z45" s="273"/>
      <c r="AA45" s="287">
        <f>AA44</f>
        <v>790000</v>
      </c>
      <c r="AB45" s="287"/>
      <c r="AC45" s="287"/>
      <c r="AD45" s="287"/>
      <c r="AE45" s="287"/>
      <c r="AF45" s="287">
        <f>AF44</f>
        <v>260000</v>
      </c>
      <c r="AG45" s="287"/>
      <c r="AH45" s="287"/>
      <c r="AI45" s="287"/>
      <c r="AJ45" s="287"/>
      <c r="AK45" s="287">
        <f>AA45+AF45</f>
        <v>1050000</v>
      </c>
      <c r="AL45" s="287"/>
      <c r="AM45" s="287"/>
      <c r="AN45" s="287"/>
      <c r="AO45" s="287"/>
      <c r="AP45" s="287">
        <f>AP44</f>
        <v>790000</v>
      </c>
      <c r="AQ45" s="287"/>
      <c r="AR45" s="287"/>
      <c r="AS45" s="287"/>
      <c r="AT45" s="287"/>
      <c r="AU45" s="287">
        <f>AU44</f>
        <v>260000</v>
      </c>
      <c r="AV45" s="287"/>
      <c r="AW45" s="287"/>
      <c r="AX45" s="287"/>
      <c r="AY45" s="287"/>
      <c r="AZ45" s="287">
        <f>AP45+AU45</f>
        <v>1050000</v>
      </c>
      <c r="BA45" s="287"/>
      <c r="BB45" s="287"/>
      <c r="BC45" s="287"/>
      <c r="BD45" s="287">
        <f>AP45-AA45</f>
        <v>0</v>
      </c>
      <c r="BE45" s="287"/>
      <c r="BF45" s="287"/>
      <c r="BG45" s="287"/>
      <c r="BH45" s="287"/>
      <c r="BI45" s="287">
        <f>AU45-AF45</f>
        <v>0</v>
      </c>
      <c r="BJ45" s="287"/>
      <c r="BK45" s="287"/>
      <c r="BL45" s="287"/>
      <c r="BM45" s="287"/>
      <c r="BN45" s="287">
        <f>BD45+BI45</f>
        <v>0</v>
      </c>
      <c r="BO45" s="287"/>
      <c r="BP45" s="287"/>
      <c r="BQ45" s="287"/>
    </row>
    <row r="47" spans="1:79" ht="29.25" customHeight="1" x14ac:dyDescent="0.3">
      <c r="A47" s="118" t="s">
        <v>75</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row>
    <row r="48" spans="1:79" ht="9.75"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3">
      <c r="A49" s="264" t="s">
        <v>3</v>
      </c>
      <c r="B49" s="264"/>
      <c r="C49" s="119" t="s">
        <v>60</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row>
    <row r="50" spans="1:79" x14ac:dyDescent="0.3">
      <c r="A50" s="264">
        <v>1</v>
      </c>
      <c r="B50" s="264"/>
      <c r="C50" s="277">
        <v>2</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7"/>
    </row>
    <row r="51" spans="1:79" hidden="1" x14ac:dyDescent="0.3">
      <c r="A51" s="349" t="s">
        <v>13</v>
      </c>
      <c r="B51" s="350"/>
      <c r="C51" s="267" t="s">
        <v>14</v>
      </c>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CA51" s="1" t="s">
        <v>69</v>
      </c>
    </row>
    <row r="53" spans="1:79" ht="15.75" customHeight="1" x14ac:dyDescent="0.3">
      <c r="A53" s="118" t="s">
        <v>42</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row>
    <row r="54" spans="1:79" ht="15" customHeight="1" x14ac:dyDescent="0.3">
      <c r="A54" s="136" t="s">
        <v>102</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row>
    <row r="55" spans="1:79" s="46" customFormat="1" ht="19" customHeight="1" x14ac:dyDescent="0.25">
      <c r="A55" s="318" t="s">
        <v>3</v>
      </c>
      <c r="B55" s="319"/>
      <c r="C55" s="248" t="s">
        <v>28</v>
      </c>
      <c r="D55" s="248"/>
      <c r="E55" s="248"/>
      <c r="F55" s="248"/>
      <c r="G55" s="248"/>
      <c r="H55" s="248"/>
      <c r="I55" s="248"/>
      <c r="J55" s="248"/>
      <c r="K55" s="248"/>
      <c r="L55" s="248"/>
      <c r="M55" s="248"/>
      <c r="N55" s="248"/>
      <c r="O55" s="248"/>
      <c r="P55" s="248"/>
      <c r="Q55" s="248"/>
      <c r="R55" s="248"/>
      <c r="S55" s="248" t="s">
        <v>25</v>
      </c>
      <c r="T55" s="248"/>
      <c r="U55" s="248"/>
      <c r="V55" s="248"/>
      <c r="W55" s="248"/>
      <c r="X55" s="248"/>
      <c r="Y55" s="248"/>
      <c r="Z55" s="248"/>
      <c r="AA55" s="248"/>
      <c r="AB55" s="248"/>
      <c r="AC55" s="248"/>
      <c r="AD55" s="248"/>
      <c r="AE55" s="248"/>
      <c r="AF55" s="248"/>
      <c r="AG55" s="248"/>
      <c r="AH55" s="248"/>
      <c r="AI55" s="248" t="s">
        <v>44</v>
      </c>
      <c r="AJ55" s="248"/>
      <c r="AK55" s="248"/>
      <c r="AL55" s="248"/>
      <c r="AM55" s="248"/>
      <c r="AN55" s="248"/>
      <c r="AO55" s="248"/>
      <c r="AP55" s="248"/>
      <c r="AQ55" s="248"/>
      <c r="AR55" s="248"/>
      <c r="AS55" s="248"/>
      <c r="AT55" s="248"/>
      <c r="AU55" s="248"/>
      <c r="AV55" s="248"/>
      <c r="AW55" s="248"/>
      <c r="AX55" s="248"/>
      <c r="AY55" s="248" t="s">
        <v>0</v>
      </c>
      <c r="AZ55" s="248"/>
      <c r="BA55" s="248"/>
      <c r="BB55" s="248"/>
      <c r="BC55" s="248"/>
      <c r="BD55" s="248"/>
      <c r="BE55" s="248"/>
      <c r="BF55" s="248"/>
      <c r="BG55" s="248"/>
      <c r="BH55" s="248"/>
      <c r="BI55" s="248"/>
      <c r="BJ55" s="248"/>
      <c r="BK55" s="248"/>
      <c r="BL55" s="248"/>
      <c r="BM55" s="248"/>
      <c r="BN55" s="248"/>
      <c r="BO55" s="50"/>
      <c r="BP55" s="50"/>
      <c r="BQ55" s="50"/>
    </row>
    <row r="56" spans="1:79" s="46" customFormat="1" ht="23" customHeight="1" x14ac:dyDescent="0.25">
      <c r="A56" s="320"/>
      <c r="B56" s="321"/>
      <c r="C56" s="248"/>
      <c r="D56" s="248"/>
      <c r="E56" s="248"/>
      <c r="F56" s="248"/>
      <c r="G56" s="248"/>
      <c r="H56" s="248"/>
      <c r="I56" s="248"/>
      <c r="J56" s="248"/>
      <c r="K56" s="248"/>
      <c r="L56" s="248"/>
      <c r="M56" s="248"/>
      <c r="N56" s="248"/>
      <c r="O56" s="248"/>
      <c r="P56" s="248"/>
      <c r="Q56" s="248"/>
      <c r="R56" s="248"/>
      <c r="S56" s="248" t="s">
        <v>2</v>
      </c>
      <c r="T56" s="248"/>
      <c r="U56" s="248"/>
      <c r="V56" s="248"/>
      <c r="W56" s="248"/>
      <c r="X56" s="248" t="s">
        <v>1</v>
      </c>
      <c r="Y56" s="248"/>
      <c r="Z56" s="248"/>
      <c r="AA56" s="248"/>
      <c r="AB56" s="248"/>
      <c r="AC56" s="248" t="s">
        <v>26</v>
      </c>
      <c r="AD56" s="248"/>
      <c r="AE56" s="248"/>
      <c r="AF56" s="248"/>
      <c r="AG56" s="248"/>
      <c r="AH56" s="248"/>
      <c r="AI56" s="248" t="s">
        <v>2</v>
      </c>
      <c r="AJ56" s="248"/>
      <c r="AK56" s="248"/>
      <c r="AL56" s="248"/>
      <c r="AM56" s="248"/>
      <c r="AN56" s="248" t="s">
        <v>1</v>
      </c>
      <c r="AO56" s="248"/>
      <c r="AP56" s="248"/>
      <c r="AQ56" s="248"/>
      <c r="AR56" s="248"/>
      <c r="AS56" s="248" t="s">
        <v>26</v>
      </c>
      <c r="AT56" s="248"/>
      <c r="AU56" s="248"/>
      <c r="AV56" s="248"/>
      <c r="AW56" s="248"/>
      <c r="AX56" s="248"/>
      <c r="AY56" s="89" t="s">
        <v>2</v>
      </c>
      <c r="AZ56" s="325"/>
      <c r="BA56" s="325"/>
      <c r="BB56" s="325"/>
      <c r="BC56" s="90"/>
      <c r="BD56" s="89" t="s">
        <v>1</v>
      </c>
      <c r="BE56" s="325"/>
      <c r="BF56" s="325"/>
      <c r="BG56" s="325"/>
      <c r="BH56" s="90"/>
      <c r="BI56" s="248" t="s">
        <v>26</v>
      </c>
      <c r="BJ56" s="248"/>
      <c r="BK56" s="248"/>
      <c r="BL56" s="248"/>
      <c r="BM56" s="248"/>
      <c r="BN56" s="248"/>
      <c r="BO56" s="50"/>
      <c r="BP56" s="50"/>
      <c r="BQ56" s="50"/>
    </row>
    <row r="57" spans="1:79" ht="16" customHeight="1" x14ac:dyDescent="0.3">
      <c r="A57" s="119">
        <v>1</v>
      </c>
      <c r="B57" s="119"/>
      <c r="C57" s="119">
        <v>2</v>
      </c>
      <c r="D57" s="119"/>
      <c r="E57" s="119"/>
      <c r="F57" s="119"/>
      <c r="G57" s="119"/>
      <c r="H57" s="119"/>
      <c r="I57" s="119"/>
      <c r="J57" s="119"/>
      <c r="K57" s="119"/>
      <c r="L57" s="119"/>
      <c r="M57" s="119"/>
      <c r="N57" s="119"/>
      <c r="O57" s="119"/>
      <c r="P57" s="119"/>
      <c r="Q57" s="119"/>
      <c r="R57" s="119"/>
      <c r="S57" s="119">
        <v>3</v>
      </c>
      <c r="T57" s="119"/>
      <c r="U57" s="119"/>
      <c r="V57" s="119"/>
      <c r="W57" s="119"/>
      <c r="X57" s="119">
        <v>4</v>
      </c>
      <c r="Y57" s="119"/>
      <c r="Z57" s="119"/>
      <c r="AA57" s="119"/>
      <c r="AB57" s="119"/>
      <c r="AC57" s="119">
        <v>5</v>
      </c>
      <c r="AD57" s="119"/>
      <c r="AE57" s="119"/>
      <c r="AF57" s="119"/>
      <c r="AG57" s="119"/>
      <c r="AH57" s="119"/>
      <c r="AI57" s="119">
        <v>6</v>
      </c>
      <c r="AJ57" s="119"/>
      <c r="AK57" s="119"/>
      <c r="AL57" s="119"/>
      <c r="AM57" s="119"/>
      <c r="AN57" s="119">
        <v>7</v>
      </c>
      <c r="AO57" s="119"/>
      <c r="AP57" s="119"/>
      <c r="AQ57" s="119"/>
      <c r="AR57" s="119"/>
      <c r="AS57" s="119">
        <v>8</v>
      </c>
      <c r="AT57" s="119"/>
      <c r="AU57" s="119"/>
      <c r="AV57" s="119"/>
      <c r="AW57" s="119"/>
      <c r="AX57" s="119"/>
      <c r="AY57" s="119">
        <v>9</v>
      </c>
      <c r="AZ57" s="119"/>
      <c r="BA57" s="119"/>
      <c r="BB57" s="119"/>
      <c r="BC57" s="119"/>
      <c r="BD57" s="119">
        <v>10</v>
      </c>
      <c r="BE57" s="119"/>
      <c r="BF57" s="119"/>
      <c r="BG57" s="119"/>
      <c r="BH57" s="119"/>
      <c r="BI57" s="103">
        <v>11</v>
      </c>
      <c r="BJ57" s="104"/>
      <c r="BK57" s="104"/>
      <c r="BL57" s="104"/>
      <c r="BM57" s="104"/>
      <c r="BN57" s="105"/>
      <c r="BO57" s="10"/>
      <c r="BP57" s="10"/>
      <c r="BQ57" s="10"/>
    </row>
    <row r="58" spans="1:79" ht="18" hidden="1" customHeight="1" x14ac:dyDescent="0.3">
      <c r="A58" s="119" t="s">
        <v>13</v>
      </c>
      <c r="B58" s="119"/>
      <c r="C58" s="275" t="s">
        <v>14</v>
      </c>
      <c r="D58" s="275"/>
      <c r="E58" s="275"/>
      <c r="F58" s="275"/>
      <c r="G58" s="275"/>
      <c r="H58" s="275"/>
      <c r="I58" s="275"/>
      <c r="J58" s="275"/>
      <c r="K58" s="275"/>
      <c r="L58" s="275"/>
      <c r="M58" s="275"/>
      <c r="N58" s="275"/>
      <c r="O58" s="275"/>
      <c r="P58" s="275"/>
      <c r="Q58" s="275"/>
      <c r="R58" s="275"/>
      <c r="S58" s="261" t="s">
        <v>10</v>
      </c>
      <c r="T58" s="261"/>
      <c r="U58" s="261"/>
      <c r="V58" s="261"/>
      <c r="W58" s="261"/>
      <c r="X58" s="261" t="s">
        <v>9</v>
      </c>
      <c r="Y58" s="261"/>
      <c r="Z58" s="261"/>
      <c r="AA58" s="261"/>
      <c r="AB58" s="261"/>
      <c r="AC58" s="262" t="s">
        <v>16</v>
      </c>
      <c r="AD58" s="263"/>
      <c r="AE58" s="263"/>
      <c r="AF58" s="263"/>
      <c r="AG58" s="263"/>
      <c r="AH58" s="263"/>
      <c r="AI58" s="261" t="s">
        <v>11</v>
      </c>
      <c r="AJ58" s="261"/>
      <c r="AK58" s="261"/>
      <c r="AL58" s="261"/>
      <c r="AM58" s="261"/>
      <c r="AN58" s="261" t="s">
        <v>12</v>
      </c>
      <c r="AO58" s="261"/>
      <c r="AP58" s="261"/>
      <c r="AQ58" s="261"/>
      <c r="AR58" s="261"/>
      <c r="AS58" s="262" t="s">
        <v>16</v>
      </c>
      <c r="AT58" s="263"/>
      <c r="AU58" s="263"/>
      <c r="AV58" s="263"/>
      <c r="AW58" s="263"/>
      <c r="AX58" s="263"/>
      <c r="AY58" s="143" t="s">
        <v>17</v>
      </c>
      <c r="AZ58" s="144"/>
      <c r="BA58" s="144"/>
      <c r="BB58" s="144"/>
      <c r="BC58" s="145"/>
      <c r="BD58" s="143" t="s">
        <v>17</v>
      </c>
      <c r="BE58" s="144"/>
      <c r="BF58" s="144"/>
      <c r="BG58" s="144"/>
      <c r="BH58" s="145"/>
      <c r="BI58" s="263" t="s">
        <v>16</v>
      </c>
      <c r="BJ58" s="263"/>
      <c r="BK58" s="263"/>
      <c r="BL58" s="263"/>
      <c r="BM58" s="263"/>
      <c r="BN58" s="263"/>
      <c r="BO58" s="5"/>
      <c r="BP58" s="5"/>
      <c r="BQ58" s="5"/>
      <c r="CA58" s="1" t="s">
        <v>21</v>
      </c>
    </row>
    <row r="59" spans="1:79" ht="58" customHeight="1" x14ac:dyDescent="0.3">
      <c r="A59" s="119">
        <v>1</v>
      </c>
      <c r="B59" s="119"/>
      <c r="C59" s="120" t="s">
        <v>309</v>
      </c>
      <c r="D59" s="257"/>
      <c r="E59" s="257"/>
      <c r="F59" s="257"/>
      <c r="G59" s="257"/>
      <c r="H59" s="257"/>
      <c r="I59" s="257"/>
      <c r="J59" s="257"/>
      <c r="K59" s="257"/>
      <c r="L59" s="257"/>
      <c r="M59" s="257"/>
      <c r="N59" s="257"/>
      <c r="O59" s="257"/>
      <c r="P59" s="257"/>
      <c r="Q59" s="257"/>
      <c r="R59" s="258"/>
      <c r="S59" s="242">
        <f>AA44</f>
        <v>790000</v>
      </c>
      <c r="T59" s="242"/>
      <c r="U59" s="242"/>
      <c r="V59" s="242"/>
      <c r="W59" s="242"/>
      <c r="X59" s="242">
        <f>AF44</f>
        <v>260000</v>
      </c>
      <c r="Y59" s="242"/>
      <c r="Z59" s="242"/>
      <c r="AA59" s="242"/>
      <c r="AB59" s="242"/>
      <c r="AC59" s="242">
        <f>S59+X59</f>
        <v>1050000</v>
      </c>
      <c r="AD59" s="242"/>
      <c r="AE59" s="242"/>
      <c r="AF59" s="242"/>
      <c r="AG59" s="242"/>
      <c r="AH59" s="242"/>
      <c r="AI59" s="242">
        <f>AP44</f>
        <v>790000</v>
      </c>
      <c r="AJ59" s="242"/>
      <c r="AK59" s="242"/>
      <c r="AL59" s="242"/>
      <c r="AM59" s="242"/>
      <c r="AN59" s="242">
        <f>AU44</f>
        <v>260000</v>
      </c>
      <c r="AO59" s="242"/>
      <c r="AP59" s="242"/>
      <c r="AQ59" s="242"/>
      <c r="AR59" s="242"/>
      <c r="AS59" s="242">
        <f>AI59+AN59</f>
        <v>1050000</v>
      </c>
      <c r="AT59" s="242"/>
      <c r="AU59" s="242"/>
      <c r="AV59" s="242"/>
      <c r="AW59" s="242"/>
      <c r="AX59" s="242"/>
      <c r="AY59" s="242">
        <f>AI59-S59</f>
        <v>0</v>
      </c>
      <c r="AZ59" s="242"/>
      <c r="BA59" s="242"/>
      <c r="BB59" s="242"/>
      <c r="BC59" s="242"/>
      <c r="BD59" s="291">
        <f>AN59-X59</f>
        <v>0</v>
      </c>
      <c r="BE59" s="291"/>
      <c r="BF59" s="291"/>
      <c r="BG59" s="291"/>
      <c r="BH59" s="291"/>
      <c r="BI59" s="291">
        <f>AY59+BD59</f>
        <v>0</v>
      </c>
      <c r="BJ59" s="291"/>
      <c r="BK59" s="291"/>
      <c r="BL59" s="291"/>
      <c r="BM59" s="291"/>
      <c r="BN59" s="291"/>
      <c r="BO59" s="6"/>
      <c r="BP59" s="6"/>
      <c r="BQ59" s="6"/>
      <c r="CA59" s="1" t="s">
        <v>22</v>
      </c>
    </row>
    <row r="60" spans="1:79" s="37" customFormat="1" ht="15" hidden="1" customHeight="1" x14ac:dyDescent="0.3">
      <c r="A60" s="270"/>
      <c r="B60" s="270"/>
      <c r="C60" s="271" t="s">
        <v>82</v>
      </c>
      <c r="D60" s="272"/>
      <c r="E60" s="272"/>
      <c r="F60" s="272"/>
      <c r="G60" s="272"/>
      <c r="H60" s="272"/>
      <c r="I60" s="272"/>
      <c r="J60" s="272"/>
      <c r="K60" s="272"/>
      <c r="L60" s="272"/>
      <c r="M60" s="272"/>
      <c r="N60" s="272"/>
      <c r="O60" s="272"/>
      <c r="P60" s="272"/>
      <c r="Q60" s="272"/>
      <c r="R60" s="273"/>
      <c r="S60" s="274">
        <v>0</v>
      </c>
      <c r="T60" s="274"/>
      <c r="U60" s="274"/>
      <c r="V60" s="274"/>
      <c r="W60" s="274"/>
      <c r="X60" s="274">
        <v>150000</v>
      </c>
      <c r="Y60" s="274"/>
      <c r="Z60" s="274"/>
      <c r="AA60" s="274"/>
      <c r="AB60" s="274"/>
      <c r="AC60" s="274">
        <f>S60+X60</f>
        <v>150000</v>
      </c>
      <c r="AD60" s="274"/>
      <c r="AE60" s="274"/>
      <c r="AF60" s="274"/>
      <c r="AG60" s="274"/>
      <c r="AH60" s="274"/>
      <c r="AI60" s="274">
        <v>0</v>
      </c>
      <c r="AJ60" s="274"/>
      <c r="AK60" s="274"/>
      <c r="AL60" s="274"/>
      <c r="AM60" s="274"/>
      <c r="AN60" s="274">
        <v>0</v>
      </c>
      <c r="AO60" s="274"/>
      <c r="AP60" s="274"/>
      <c r="AQ60" s="274"/>
      <c r="AR60" s="274"/>
      <c r="AS60" s="274">
        <f>AI60+AN60</f>
        <v>0</v>
      </c>
      <c r="AT60" s="274"/>
      <c r="AU60" s="274"/>
      <c r="AV60" s="274"/>
      <c r="AW60" s="274"/>
      <c r="AX60" s="274"/>
      <c r="AY60" s="274">
        <f>AI60-S60</f>
        <v>0</v>
      </c>
      <c r="AZ60" s="274"/>
      <c r="BA60" s="274"/>
      <c r="BB60" s="274"/>
      <c r="BC60" s="274"/>
      <c r="BD60" s="276">
        <f>AN60-X60</f>
        <v>-150000</v>
      </c>
      <c r="BE60" s="276"/>
      <c r="BF60" s="276"/>
      <c r="BG60" s="276"/>
      <c r="BH60" s="276"/>
      <c r="BI60" s="276">
        <f>AY60+BD60</f>
        <v>-150000</v>
      </c>
      <c r="BJ60" s="276"/>
      <c r="BK60" s="276"/>
      <c r="BL60" s="276"/>
      <c r="BM60" s="276"/>
      <c r="BN60" s="276"/>
      <c r="BO60" s="38"/>
      <c r="BP60" s="38"/>
      <c r="BQ60" s="38"/>
    </row>
    <row r="62" spans="1:79" ht="15.75" customHeight="1" x14ac:dyDescent="0.3">
      <c r="A62" s="118" t="s">
        <v>43</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row>
    <row r="63" spans="1:79" ht="15.75" customHeight="1" x14ac:dyDescent="0.3">
      <c r="A63" s="118" t="s">
        <v>61</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row>
    <row r="64" spans="1:79" ht="8.25" customHeight="1" x14ac:dyDescent="0.3"/>
    <row r="65" spans="1:79" s="46" customFormat="1" ht="21.5" customHeight="1" x14ac:dyDescent="0.25">
      <c r="A65" s="318" t="s">
        <v>3</v>
      </c>
      <c r="B65" s="319"/>
      <c r="C65" s="318" t="s">
        <v>6</v>
      </c>
      <c r="D65" s="323"/>
      <c r="E65" s="323"/>
      <c r="F65" s="323"/>
      <c r="G65" s="323"/>
      <c r="H65" s="323"/>
      <c r="I65" s="319"/>
      <c r="J65" s="318" t="s">
        <v>5</v>
      </c>
      <c r="K65" s="323"/>
      <c r="L65" s="323"/>
      <c r="M65" s="323"/>
      <c r="N65" s="319"/>
      <c r="O65" s="318" t="s">
        <v>4</v>
      </c>
      <c r="P65" s="323"/>
      <c r="Q65" s="323"/>
      <c r="R65" s="323"/>
      <c r="S65" s="323"/>
      <c r="T65" s="323"/>
      <c r="U65" s="323"/>
      <c r="V65" s="323"/>
      <c r="W65" s="323"/>
      <c r="X65" s="319"/>
      <c r="Y65" s="248" t="s">
        <v>25</v>
      </c>
      <c r="Z65" s="248"/>
      <c r="AA65" s="248"/>
      <c r="AB65" s="248"/>
      <c r="AC65" s="248"/>
      <c r="AD65" s="248"/>
      <c r="AE65" s="248"/>
      <c r="AF65" s="248"/>
      <c r="AG65" s="248"/>
      <c r="AH65" s="248"/>
      <c r="AI65" s="248"/>
      <c r="AJ65" s="248"/>
      <c r="AK65" s="248"/>
      <c r="AL65" s="248"/>
      <c r="AM65" s="248"/>
      <c r="AN65" s="248" t="s">
        <v>45</v>
      </c>
      <c r="AO65" s="248"/>
      <c r="AP65" s="248"/>
      <c r="AQ65" s="248"/>
      <c r="AR65" s="248"/>
      <c r="AS65" s="248"/>
      <c r="AT65" s="248"/>
      <c r="AU65" s="248"/>
      <c r="AV65" s="248"/>
      <c r="AW65" s="248"/>
      <c r="AX65" s="248"/>
      <c r="AY65" s="248"/>
      <c r="AZ65" s="248"/>
      <c r="BA65" s="248"/>
      <c r="BB65" s="248"/>
      <c r="BC65" s="322" t="s">
        <v>0</v>
      </c>
      <c r="BD65" s="322"/>
      <c r="BE65" s="322"/>
      <c r="BF65" s="322"/>
      <c r="BG65" s="322"/>
      <c r="BH65" s="322"/>
      <c r="BI65" s="322"/>
      <c r="BJ65" s="322"/>
      <c r="BK65" s="322"/>
      <c r="BL65" s="322"/>
      <c r="BM65" s="322"/>
      <c r="BN65" s="322"/>
      <c r="BO65" s="322"/>
      <c r="BP65" s="322"/>
      <c r="BQ65" s="322"/>
      <c r="BR65" s="56"/>
      <c r="BS65" s="56"/>
      <c r="BT65" s="56"/>
      <c r="BU65" s="56"/>
      <c r="BV65" s="56"/>
      <c r="BW65" s="56"/>
      <c r="BX65" s="56"/>
      <c r="BY65" s="56"/>
      <c r="BZ65" s="51"/>
    </row>
    <row r="66" spans="1:79" s="46" customFormat="1" ht="21.5" customHeight="1" x14ac:dyDescent="0.25">
      <c r="A66" s="320"/>
      <c r="B66" s="321"/>
      <c r="C66" s="320"/>
      <c r="D66" s="324"/>
      <c r="E66" s="324"/>
      <c r="F66" s="324"/>
      <c r="G66" s="324"/>
      <c r="H66" s="324"/>
      <c r="I66" s="321"/>
      <c r="J66" s="320"/>
      <c r="K66" s="324"/>
      <c r="L66" s="324"/>
      <c r="M66" s="324"/>
      <c r="N66" s="321"/>
      <c r="O66" s="320"/>
      <c r="P66" s="324"/>
      <c r="Q66" s="324"/>
      <c r="R66" s="324"/>
      <c r="S66" s="324"/>
      <c r="T66" s="324"/>
      <c r="U66" s="324"/>
      <c r="V66" s="324"/>
      <c r="W66" s="324"/>
      <c r="X66" s="321"/>
      <c r="Y66" s="89" t="s">
        <v>2</v>
      </c>
      <c r="Z66" s="325"/>
      <c r="AA66" s="325"/>
      <c r="AB66" s="325"/>
      <c r="AC66" s="90"/>
      <c r="AD66" s="89" t="s">
        <v>1</v>
      </c>
      <c r="AE66" s="325"/>
      <c r="AF66" s="325"/>
      <c r="AG66" s="325"/>
      <c r="AH66" s="90"/>
      <c r="AI66" s="248" t="s">
        <v>26</v>
      </c>
      <c r="AJ66" s="248"/>
      <c r="AK66" s="248"/>
      <c r="AL66" s="248"/>
      <c r="AM66" s="248"/>
      <c r="AN66" s="248" t="s">
        <v>2</v>
      </c>
      <c r="AO66" s="248"/>
      <c r="AP66" s="248"/>
      <c r="AQ66" s="248"/>
      <c r="AR66" s="248"/>
      <c r="AS66" s="248" t="s">
        <v>1</v>
      </c>
      <c r="AT66" s="248"/>
      <c r="AU66" s="248"/>
      <c r="AV66" s="248"/>
      <c r="AW66" s="248"/>
      <c r="AX66" s="248" t="s">
        <v>26</v>
      </c>
      <c r="AY66" s="248"/>
      <c r="AZ66" s="248"/>
      <c r="BA66" s="248"/>
      <c r="BB66" s="248"/>
      <c r="BC66" s="248" t="s">
        <v>2</v>
      </c>
      <c r="BD66" s="248"/>
      <c r="BE66" s="248"/>
      <c r="BF66" s="248"/>
      <c r="BG66" s="248"/>
      <c r="BH66" s="248" t="s">
        <v>1</v>
      </c>
      <c r="BI66" s="248"/>
      <c r="BJ66" s="248"/>
      <c r="BK66" s="248"/>
      <c r="BL66" s="248"/>
      <c r="BM66" s="248" t="s">
        <v>26</v>
      </c>
      <c r="BN66" s="248"/>
      <c r="BO66" s="248"/>
      <c r="BP66" s="248"/>
      <c r="BQ66" s="248"/>
      <c r="BR66" s="50"/>
      <c r="BS66" s="50"/>
      <c r="BT66" s="50"/>
      <c r="BU66" s="50"/>
      <c r="BV66" s="50"/>
      <c r="BW66" s="50"/>
      <c r="BX66" s="50"/>
      <c r="BY66" s="50"/>
      <c r="BZ66" s="51"/>
    </row>
    <row r="67" spans="1:79" ht="16" customHeight="1" x14ac:dyDescent="0.3">
      <c r="A67" s="119">
        <v>1</v>
      </c>
      <c r="B67" s="119"/>
      <c r="C67" s="119">
        <v>2</v>
      </c>
      <c r="D67" s="119"/>
      <c r="E67" s="119"/>
      <c r="F67" s="119"/>
      <c r="G67" s="119"/>
      <c r="H67" s="119"/>
      <c r="I67" s="119"/>
      <c r="J67" s="119">
        <v>3</v>
      </c>
      <c r="K67" s="119"/>
      <c r="L67" s="119"/>
      <c r="M67" s="119"/>
      <c r="N67" s="119"/>
      <c r="O67" s="119">
        <v>4</v>
      </c>
      <c r="P67" s="119"/>
      <c r="Q67" s="119"/>
      <c r="R67" s="119"/>
      <c r="S67" s="119"/>
      <c r="T67" s="119"/>
      <c r="U67" s="119"/>
      <c r="V67" s="119"/>
      <c r="W67" s="119"/>
      <c r="X67" s="119"/>
      <c r="Y67" s="119">
        <v>5</v>
      </c>
      <c r="Z67" s="119"/>
      <c r="AA67" s="119"/>
      <c r="AB67" s="119"/>
      <c r="AC67" s="119"/>
      <c r="AD67" s="119">
        <v>6</v>
      </c>
      <c r="AE67" s="119"/>
      <c r="AF67" s="119"/>
      <c r="AG67" s="119"/>
      <c r="AH67" s="119"/>
      <c r="AI67" s="119">
        <v>7</v>
      </c>
      <c r="AJ67" s="119"/>
      <c r="AK67" s="119"/>
      <c r="AL67" s="119"/>
      <c r="AM67" s="119"/>
      <c r="AN67" s="103">
        <v>8</v>
      </c>
      <c r="AO67" s="104"/>
      <c r="AP67" s="104"/>
      <c r="AQ67" s="104"/>
      <c r="AR67" s="105"/>
      <c r="AS67" s="103">
        <v>9</v>
      </c>
      <c r="AT67" s="104"/>
      <c r="AU67" s="104"/>
      <c r="AV67" s="104"/>
      <c r="AW67" s="105"/>
      <c r="AX67" s="103">
        <v>10</v>
      </c>
      <c r="AY67" s="104"/>
      <c r="AZ67" s="104"/>
      <c r="BA67" s="104"/>
      <c r="BB67" s="105"/>
      <c r="BC67" s="103">
        <v>11</v>
      </c>
      <c r="BD67" s="104"/>
      <c r="BE67" s="104"/>
      <c r="BF67" s="104"/>
      <c r="BG67" s="105"/>
      <c r="BH67" s="103">
        <v>12</v>
      </c>
      <c r="BI67" s="104"/>
      <c r="BJ67" s="104"/>
      <c r="BK67" s="104"/>
      <c r="BL67" s="105"/>
      <c r="BM67" s="103">
        <v>13</v>
      </c>
      <c r="BN67" s="104"/>
      <c r="BO67" s="104"/>
      <c r="BP67" s="104"/>
      <c r="BQ67" s="105"/>
      <c r="BR67" s="47"/>
      <c r="BS67" s="47"/>
      <c r="BT67" s="47"/>
      <c r="BU67" s="47"/>
      <c r="BV67" s="47"/>
      <c r="BW67" s="47"/>
      <c r="BX67" s="47"/>
      <c r="BY67" s="47"/>
      <c r="BZ67" s="7"/>
    </row>
    <row r="68" spans="1:79" ht="12.75" hidden="1" customHeight="1" x14ac:dyDescent="0.3">
      <c r="A68" s="119" t="s">
        <v>36</v>
      </c>
      <c r="B68" s="119"/>
      <c r="C68" s="120" t="s">
        <v>14</v>
      </c>
      <c r="D68" s="121"/>
      <c r="E68" s="121"/>
      <c r="F68" s="121"/>
      <c r="G68" s="121"/>
      <c r="H68" s="121"/>
      <c r="I68" s="122"/>
      <c r="J68" s="119" t="s">
        <v>15</v>
      </c>
      <c r="K68" s="119"/>
      <c r="L68" s="119"/>
      <c r="M68" s="119"/>
      <c r="N68" s="119"/>
      <c r="O68" s="275" t="s">
        <v>37</v>
      </c>
      <c r="P68" s="275"/>
      <c r="Q68" s="275"/>
      <c r="R68" s="275"/>
      <c r="S68" s="275"/>
      <c r="T68" s="275"/>
      <c r="U68" s="275"/>
      <c r="V68" s="275"/>
      <c r="W68" s="275"/>
      <c r="X68" s="120"/>
      <c r="Y68" s="261" t="s">
        <v>10</v>
      </c>
      <c r="Z68" s="261"/>
      <c r="AA68" s="261"/>
      <c r="AB68" s="261"/>
      <c r="AC68" s="261"/>
      <c r="AD68" s="261" t="s">
        <v>29</v>
      </c>
      <c r="AE68" s="261"/>
      <c r="AF68" s="261"/>
      <c r="AG68" s="261"/>
      <c r="AH68" s="261"/>
      <c r="AI68" s="261" t="s">
        <v>77</v>
      </c>
      <c r="AJ68" s="261"/>
      <c r="AK68" s="261"/>
      <c r="AL68" s="261"/>
      <c r="AM68" s="261"/>
      <c r="AN68" s="261" t="s">
        <v>30</v>
      </c>
      <c r="AO68" s="261"/>
      <c r="AP68" s="261"/>
      <c r="AQ68" s="261"/>
      <c r="AR68" s="261"/>
      <c r="AS68" s="261" t="s">
        <v>11</v>
      </c>
      <c r="AT68" s="261"/>
      <c r="AU68" s="261"/>
      <c r="AV68" s="261"/>
      <c r="AW68" s="261"/>
      <c r="AX68" s="261" t="s">
        <v>78</v>
      </c>
      <c r="AY68" s="261"/>
      <c r="AZ68" s="261"/>
      <c r="BA68" s="261"/>
      <c r="BB68" s="261"/>
      <c r="BC68" s="261" t="s">
        <v>32</v>
      </c>
      <c r="BD68" s="261"/>
      <c r="BE68" s="261"/>
      <c r="BF68" s="261"/>
      <c r="BG68" s="261"/>
      <c r="BH68" s="261" t="s">
        <v>32</v>
      </c>
      <c r="BI68" s="261"/>
      <c r="BJ68" s="261"/>
      <c r="BK68" s="261"/>
      <c r="BL68" s="261"/>
      <c r="BM68" s="278" t="s">
        <v>16</v>
      </c>
      <c r="BN68" s="278"/>
      <c r="BO68" s="278"/>
      <c r="BP68" s="278"/>
      <c r="BQ68" s="278"/>
      <c r="BR68" s="10"/>
      <c r="BS68" s="10"/>
      <c r="BT68" s="7"/>
      <c r="BU68" s="7"/>
      <c r="BV68" s="7"/>
      <c r="BW68" s="7"/>
      <c r="BX68" s="7"/>
      <c r="BY68" s="7"/>
      <c r="BZ68" s="7"/>
      <c r="CA68" s="1" t="s">
        <v>23</v>
      </c>
    </row>
    <row r="69" spans="1:79" s="37" customFormat="1" ht="15" x14ac:dyDescent="0.3">
      <c r="A69" s="270">
        <v>0</v>
      </c>
      <c r="B69" s="270"/>
      <c r="C69" s="280" t="s">
        <v>83</v>
      </c>
      <c r="D69" s="280"/>
      <c r="E69" s="280"/>
      <c r="F69" s="280"/>
      <c r="G69" s="280"/>
      <c r="H69" s="280"/>
      <c r="I69" s="280"/>
      <c r="J69" s="280" t="s">
        <v>84</v>
      </c>
      <c r="K69" s="280"/>
      <c r="L69" s="280"/>
      <c r="M69" s="280"/>
      <c r="N69" s="280"/>
      <c r="O69" s="280" t="s">
        <v>84</v>
      </c>
      <c r="P69" s="280"/>
      <c r="Q69" s="280"/>
      <c r="R69" s="280"/>
      <c r="S69" s="280"/>
      <c r="T69" s="280"/>
      <c r="U69" s="280"/>
      <c r="V69" s="280"/>
      <c r="W69" s="280"/>
      <c r="X69" s="280"/>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39"/>
      <c r="BS69" s="39"/>
      <c r="BT69" s="39"/>
      <c r="BU69" s="39"/>
      <c r="BV69" s="39"/>
      <c r="BW69" s="39"/>
      <c r="BX69" s="39"/>
      <c r="BY69" s="39"/>
      <c r="BZ69" s="40"/>
      <c r="CA69" s="37" t="s">
        <v>24</v>
      </c>
    </row>
    <row r="70" spans="1:79" ht="34" customHeight="1" x14ac:dyDescent="0.3">
      <c r="A70" s="119">
        <v>0</v>
      </c>
      <c r="B70" s="119"/>
      <c r="C70" s="91" t="s">
        <v>298</v>
      </c>
      <c r="D70" s="249"/>
      <c r="E70" s="249"/>
      <c r="F70" s="249"/>
      <c r="G70" s="249"/>
      <c r="H70" s="249"/>
      <c r="I70" s="250"/>
      <c r="J70" s="251" t="s">
        <v>86</v>
      </c>
      <c r="K70" s="251"/>
      <c r="L70" s="251"/>
      <c r="M70" s="251"/>
      <c r="N70" s="251"/>
      <c r="O70" s="94" t="s">
        <v>286</v>
      </c>
      <c r="P70" s="252"/>
      <c r="Q70" s="252"/>
      <c r="R70" s="252"/>
      <c r="S70" s="252"/>
      <c r="T70" s="252"/>
      <c r="U70" s="252"/>
      <c r="V70" s="252"/>
      <c r="W70" s="252"/>
      <c r="X70" s="253"/>
      <c r="Y70" s="242">
        <v>190</v>
      </c>
      <c r="Z70" s="242"/>
      <c r="AA70" s="242"/>
      <c r="AB70" s="242"/>
      <c r="AC70" s="242"/>
      <c r="AD70" s="242">
        <v>190</v>
      </c>
      <c r="AE70" s="242"/>
      <c r="AF70" s="242"/>
      <c r="AG70" s="242"/>
      <c r="AH70" s="242"/>
      <c r="AI70" s="242">
        <v>190</v>
      </c>
      <c r="AJ70" s="242"/>
      <c r="AK70" s="242"/>
      <c r="AL70" s="242"/>
      <c r="AM70" s="242"/>
      <c r="AN70" s="242">
        <v>124</v>
      </c>
      <c r="AO70" s="242"/>
      <c r="AP70" s="242"/>
      <c r="AQ70" s="242"/>
      <c r="AR70" s="242"/>
      <c r="AS70" s="242">
        <v>124</v>
      </c>
      <c r="AT70" s="242"/>
      <c r="AU70" s="242"/>
      <c r="AV70" s="242"/>
      <c r="AW70" s="242"/>
      <c r="AX70" s="242">
        <v>124</v>
      </c>
      <c r="AY70" s="242"/>
      <c r="AZ70" s="242"/>
      <c r="BA70" s="242"/>
      <c r="BB70" s="242"/>
      <c r="BC70" s="242">
        <f>AN70-Y70</f>
        <v>-66</v>
      </c>
      <c r="BD70" s="242"/>
      <c r="BE70" s="242"/>
      <c r="BF70" s="242"/>
      <c r="BG70" s="242"/>
      <c r="BH70" s="242">
        <f>AS70-AD70</f>
        <v>-66</v>
      </c>
      <c r="BI70" s="242"/>
      <c r="BJ70" s="242"/>
      <c r="BK70" s="242"/>
      <c r="BL70" s="242"/>
      <c r="BM70" s="242">
        <f>BH70</f>
        <v>-66</v>
      </c>
      <c r="BN70" s="242"/>
      <c r="BO70" s="242"/>
      <c r="BP70" s="242"/>
      <c r="BQ70" s="242"/>
      <c r="BR70" s="9"/>
      <c r="BS70" s="9"/>
      <c r="BT70" s="9"/>
      <c r="BU70" s="9"/>
      <c r="BV70" s="9"/>
      <c r="BW70" s="9"/>
      <c r="BX70" s="9"/>
      <c r="BY70" s="9"/>
      <c r="BZ70" s="7"/>
    </row>
    <row r="71" spans="1:79" ht="39" customHeight="1" x14ac:dyDescent="0.3">
      <c r="A71" s="119">
        <v>0</v>
      </c>
      <c r="B71" s="119"/>
      <c r="C71" s="91" t="s">
        <v>299</v>
      </c>
      <c r="D71" s="249"/>
      <c r="E71" s="249"/>
      <c r="F71" s="249"/>
      <c r="G71" s="249"/>
      <c r="H71" s="249"/>
      <c r="I71" s="250"/>
      <c r="J71" s="251" t="s">
        <v>90</v>
      </c>
      <c r="K71" s="251"/>
      <c r="L71" s="251"/>
      <c r="M71" s="251"/>
      <c r="N71" s="251"/>
      <c r="O71" s="94" t="s">
        <v>288</v>
      </c>
      <c r="P71" s="252"/>
      <c r="Q71" s="252"/>
      <c r="R71" s="252"/>
      <c r="S71" s="252"/>
      <c r="T71" s="252"/>
      <c r="U71" s="252"/>
      <c r="V71" s="252"/>
      <c r="W71" s="252"/>
      <c r="X71" s="253"/>
      <c r="Y71" s="242">
        <v>2</v>
      </c>
      <c r="Z71" s="242"/>
      <c r="AA71" s="242"/>
      <c r="AB71" s="242"/>
      <c r="AC71" s="242"/>
      <c r="AD71" s="242">
        <v>2</v>
      </c>
      <c r="AE71" s="242"/>
      <c r="AF71" s="242"/>
      <c r="AG71" s="242"/>
      <c r="AH71" s="242"/>
      <c r="AI71" s="242">
        <v>2</v>
      </c>
      <c r="AJ71" s="242"/>
      <c r="AK71" s="242"/>
      <c r="AL71" s="242"/>
      <c r="AM71" s="242"/>
      <c r="AN71" s="242">
        <v>2</v>
      </c>
      <c r="AO71" s="242"/>
      <c r="AP71" s="242"/>
      <c r="AQ71" s="242"/>
      <c r="AR71" s="242"/>
      <c r="AS71" s="242">
        <v>2</v>
      </c>
      <c r="AT71" s="242"/>
      <c r="AU71" s="242"/>
      <c r="AV71" s="242"/>
      <c r="AW71" s="242"/>
      <c r="AX71" s="242">
        <v>2</v>
      </c>
      <c r="AY71" s="242"/>
      <c r="AZ71" s="242"/>
      <c r="BA71" s="242"/>
      <c r="BB71" s="242"/>
      <c r="BC71" s="242">
        <f>AN71-Y71</f>
        <v>0</v>
      </c>
      <c r="BD71" s="242"/>
      <c r="BE71" s="242"/>
      <c r="BF71" s="242"/>
      <c r="BG71" s="242"/>
      <c r="BH71" s="242">
        <f>AS71-AD71</f>
        <v>0</v>
      </c>
      <c r="BI71" s="242"/>
      <c r="BJ71" s="242"/>
      <c r="BK71" s="242"/>
      <c r="BL71" s="242"/>
      <c r="BM71" s="242">
        <v>0</v>
      </c>
      <c r="BN71" s="242"/>
      <c r="BO71" s="242"/>
      <c r="BP71" s="242"/>
      <c r="BQ71" s="242"/>
      <c r="BR71" s="9"/>
      <c r="BS71" s="9"/>
      <c r="BT71" s="9"/>
      <c r="BU71" s="9"/>
      <c r="BV71" s="9"/>
      <c r="BW71" s="9"/>
      <c r="BX71" s="9"/>
      <c r="BY71" s="9"/>
      <c r="BZ71" s="7"/>
    </row>
    <row r="72" spans="1:79" s="37" customFormat="1" ht="15" x14ac:dyDescent="0.3">
      <c r="A72" s="270">
        <v>0</v>
      </c>
      <c r="B72" s="270"/>
      <c r="C72" s="192" t="s">
        <v>89</v>
      </c>
      <c r="D72" s="272"/>
      <c r="E72" s="272"/>
      <c r="F72" s="272"/>
      <c r="G72" s="272"/>
      <c r="H72" s="272"/>
      <c r="I72" s="273"/>
      <c r="J72" s="280" t="s">
        <v>84</v>
      </c>
      <c r="K72" s="280"/>
      <c r="L72" s="280"/>
      <c r="M72" s="280"/>
      <c r="N72" s="280"/>
      <c r="O72" s="192" t="s">
        <v>84</v>
      </c>
      <c r="P72" s="272"/>
      <c r="Q72" s="272"/>
      <c r="R72" s="272"/>
      <c r="S72" s="272"/>
      <c r="T72" s="272"/>
      <c r="U72" s="272"/>
      <c r="V72" s="272"/>
      <c r="W72" s="272"/>
      <c r="X72" s="273"/>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39"/>
      <c r="BS72" s="39"/>
      <c r="BT72" s="39"/>
      <c r="BU72" s="39"/>
      <c r="BV72" s="39"/>
      <c r="BW72" s="39"/>
      <c r="BX72" s="39"/>
      <c r="BY72" s="39"/>
      <c r="BZ72" s="40"/>
    </row>
    <row r="73" spans="1:79" ht="60.5" customHeight="1" x14ac:dyDescent="0.3">
      <c r="A73" s="119">
        <v>0</v>
      </c>
      <c r="B73" s="119"/>
      <c r="C73" s="91" t="s">
        <v>300</v>
      </c>
      <c r="D73" s="249"/>
      <c r="E73" s="249"/>
      <c r="F73" s="249"/>
      <c r="G73" s="249"/>
      <c r="H73" s="249"/>
      <c r="I73" s="250"/>
      <c r="J73" s="251" t="s">
        <v>90</v>
      </c>
      <c r="K73" s="251"/>
      <c r="L73" s="251"/>
      <c r="M73" s="251"/>
      <c r="N73" s="251"/>
      <c r="O73" s="94" t="s">
        <v>288</v>
      </c>
      <c r="P73" s="252"/>
      <c r="Q73" s="252"/>
      <c r="R73" s="252"/>
      <c r="S73" s="252"/>
      <c r="T73" s="252"/>
      <c r="U73" s="252"/>
      <c r="V73" s="252"/>
      <c r="W73" s="252"/>
      <c r="X73" s="253"/>
      <c r="Y73" s="242">
        <v>29</v>
      </c>
      <c r="Z73" s="242"/>
      <c r="AA73" s="242"/>
      <c r="AB73" s="242"/>
      <c r="AC73" s="242"/>
      <c r="AD73" s="242">
        <v>29</v>
      </c>
      <c r="AE73" s="242"/>
      <c r="AF73" s="242"/>
      <c r="AG73" s="242"/>
      <c r="AH73" s="242"/>
      <c r="AI73" s="242">
        <v>29</v>
      </c>
      <c r="AJ73" s="242"/>
      <c r="AK73" s="242"/>
      <c r="AL73" s="242"/>
      <c r="AM73" s="242"/>
      <c r="AN73" s="242">
        <v>29</v>
      </c>
      <c r="AO73" s="242"/>
      <c r="AP73" s="242"/>
      <c r="AQ73" s="242"/>
      <c r="AR73" s="242"/>
      <c r="AS73" s="242">
        <v>29</v>
      </c>
      <c r="AT73" s="242"/>
      <c r="AU73" s="242"/>
      <c r="AV73" s="242"/>
      <c r="AW73" s="242"/>
      <c r="AX73" s="242">
        <v>29</v>
      </c>
      <c r="AY73" s="242"/>
      <c r="AZ73" s="242"/>
      <c r="BA73" s="242"/>
      <c r="BB73" s="242"/>
      <c r="BC73" s="242">
        <f>AN73-Y73</f>
        <v>0</v>
      </c>
      <c r="BD73" s="242"/>
      <c r="BE73" s="242"/>
      <c r="BF73" s="242"/>
      <c r="BG73" s="242"/>
      <c r="BH73" s="242">
        <f>AS73-AD73</f>
        <v>0</v>
      </c>
      <c r="BI73" s="242"/>
      <c r="BJ73" s="242"/>
      <c r="BK73" s="242"/>
      <c r="BL73" s="242"/>
      <c r="BM73" s="242">
        <v>0</v>
      </c>
      <c r="BN73" s="242"/>
      <c r="BO73" s="242"/>
      <c r="BP73" s="242"/>
      <c r="BQ73" s="242"/>
      <c r="BR73" s="9"/>
      <c r="BS73" s="9"/>
      <c r="BT73" s="9"/>
      <c r="BU73" s="9"/>
      <c r="BV73" s="9"/>
      <c r="BW73" s="9"/>
      <c r="BX73" s="9"/>
      <c r="BY73" s="9"/>
      <c r="BZ73" s="7"/>
    </row>
    <row r="74" spans="1:79" s="37" customFormat="1" ht="15" x14ac:dyDescent="0.3">
      <c r="A74" s="270">
        <v>0</v>
      </c>
      <c r="B74" s="270"/>
      <c r="C74" s="192" t="s">
        <v>92</v>
      </c>
      <c r="D74" s="272"/>
      <c r="E74" s="272"/>
      <c r="F74" s="272"/>
      <c r="G74" s="272"/>
      <c r="H74" s="272"/>
      <c r="I74" s="273"/>
      <c r="J74" s="280" t="s">
        <v>84</v>
      </c>
      <c r="K74" s="280"/>
      <c r="L74" s="280"/>
      <c r="M74" s="280"/>
      <c r="N74" s="280"/>
      <c r="O74" s="192" t="s">
        <v>84</v>
      </c>
      <c r="P74" s="272"/>
      <c r="Q74" s="272"/>
      <c r="R74" s="272"/>
      <c r="S74" s="272"/>
      <c r="T74" s="272"/>
      <c r="U74" s="272"/>
      <c r="V74" s="272"/>
      <c r="W74" s="272"/>
      <c r="X74" s="273"/>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39"/>
      <c r="BS74" s="39"/>
      <c r="BT74" s="39"/>
      <c r="BU74" s="39"/>
      <c r="BV74" s="39"/>
      <c r="BW74" s="39"/>
      <c r="BX74" s="39"/>
      <c r="BY74" s="39"/>
      <c r="BZ74" s="40"/>
    </row>
    <row r="75" spans="1:79" ht="52" customHeight="1" x14ac:dyDescent="0.3">
      <c r="A75" s="119">
        <v>0</v>
      </c>
      <c r="B75" s="119"/>
      <c r="C75" s="91" t="s">
        <v>290</v>
      </c>
      <c r="D75" s="249"/>
      <c r="E75" s="249"/>
      <c r="F75" s="249"/>
      <c r="G75" s="249"/>
      <c r="H75" s="249"/>
      <c r="I75" s="250"/>
      <c r="J75" s="251" t="s">
        <v>93</v>
      </c>
      <c r="K75" s="251"/>
      <c r="L75" s="251"/>
      <c r="M75" s="251"/>
      <c r="N75" s="251"/>
      <c r="O75" s="94" t="s">
        <v>94</v>
      </c>
      <c r="P75" s="252"/>
      <c r="Q75" s="252"/>
      <c r="R75" s="252"/>
      <c r="S75" s="252"/>
      <c r="T75" s="252"/>
      <c r="U75" s="252"/>
      <c r="V75" s="252"/>
      <c r="W75" s="252"/>
      <c r="X75" s="253"/>
      <c r="Y75" s="242">
        <v>2172</v>
      </c>
      <c r="Z75" s="242"/>
      <c r="AA75" s="242"/>
      <c r="AB75" s="242"/>
      <c r="AC75" s="242"/>
      <c r="AD75" s="242">
        <v>2172</v>
      </c>
      <c r="AE75" s="242"/>
      <c r="AF75" s="242"/>
      <c r="AG75" s="242"/>
      <c r="AH75" s="242"/>
      <c r="AI75" s="242">
        <v>2172</v>
      </c>
      <c r="AJ75" s="242"/>
      <c r="AK75" s="242"/>
      <c r="AL75" s="242"/>
      <c r="AM75" s="242"/>
      <c r="AN75" s="242">
        <v>2172</v>
      </c>
      <c r="AO75" s="242"/>
      <c r="AP75" s="242"/>
      <c r="AQ75" s="242"/>
      <c r="AR75" s="242"/>
      <c r="AS75" s="242">
        <v>2172</v>
      </c>
      <c r="AT75" s="242"/>
      <c r="AU75" s="242"/>
      <c r="AV75" s="242"/>
      <c r="AW75" s="242"/>
      <c r="AX75" s="242">
        <v>2172</v>
      </c>
      <c r="AY75" s="242"/>
      <c r="AZ75" s="242"/>
      <c r="BA75" s="242"/>
      <c r="BB75" s="242"/>
      <c r="BC75" s="242">
        <f>AN75-Y75</f>
        <v>0</v>
      </c>
      <c r="BD75" s="242"/>
      <c r="BE75" s="242"/>
      <c r="BF75" s="242"/>
      <c r="BG75" s="242"/>
      <c r="BH75" s="242">
        <f>AS75-AD75</f>
        <v>0</v>
      </c>
      <c r="BI75" s="242"/>
      <c r="BJ75" s="242"/>
      <c r="BK75" s="242"/>
      <c r="BL75" s="242"/>
      <c r="BM75" s="242">
        <v>0</v>
      </c>
      <c r="BN75" s="242"/>
      <c r="BO75" s="242"/>
      <c r="BP75" s="242"/>
      <c r="BQ75" s="242"/>
      <c r="BR75" s="9"/>
      <c r="BS75" s="9"/>
      <c r="BT75" s="9"/>
      <c r="BU75" s="9"/>
      <c r="BV75" s="9"/>
      <c r="BW75" s="9"/>
      <c r="BX75" s="9"/>
      <c r="BY75" s="9"/>
      <c r="BZ75" s="7"/>
    </row>
    <row r="76" spans="1:79" s="37" customFormat="1" ht="15" x14ac:dyDescent="0.3">
      <c r="A76" s="270">
        <v>0</v>
      </c>
      <c r="B76" s="270"/>
      <c r="C76" s="192" t="s">
        <v>95</v>
      </c>
      <c r="D76" s="272"/>
      <c r="E76" s="272"/>
      <c r="F76" s="272"/>
      <c r="G76" s="272"/>
      <c r="H76" s="272"/>
      <c r="I76" s="273"/>
      <c r="J76" s="280" t="s">
        <v>84</v>
      </c>
      <c r="K76" s="280"/>
      <c r="L76" s="280"/>
      <c r="M76" s="280"/>
      <c r="N76" s="280"/>
      <c r="O76" s="192" t="s">
        <v>84</v>
      </c>
      <c r="P76" s="272"/>
      <c r="Q76" s="272"/>
      <c r="R76" s="272"/>
      <c r="S76" s="272"/>
      <c r="T76" s="272"/>
      <c r="U76" s="272"/>
      <c r="V76" s="272"/>
      <c r="W76" s="272"/>
      <c r="X76" s="273"/>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39"/>
      <c r="BS76" s="39"/>
      <c r="BT76" s="39"/>
      <c r="BU76" s="39"/>
      <c r="BV76" s="39"/>
      <c r="BW76" s="39"/>
      <c r="BX76" s="39"/>
      <c r="BY76" s="39"/>
      <c r="BZ76" s="40"/>
    </row>
    <row r="77" spans="1:79" ht="102.5" customHeight="1" x14ac:dyDescent="0.3">
      <c r="A77" s="119">
        <v>0</v>
      </c>
      <c r="B77" s="119"/>
      <c r="C77" s="91" t="s">
        <v>301</v>
      </c>
      <c r="D77" s="249"/>
      <c r="E77" s="249"/>
      <c r="F77" s="249"/>
      <c r="G77" s="249"/>
      <c r="H77" s="249"/>
      <c r="I77" s="250"/>
      <c r="J77" s="251" t="s">
        <v>96</v>
      </c>
      <c r="K77" s="251"/>
      <c r="L77" s="251"/>
      <c r="M77" s="251"/>
      <c r="N77" s="251"/>
      <c r="O77" s="94" t="s">
        <v>94</v>
      </c>
      <c r="P77" s="252"/>
      <c r="Q77" s="252"/>
      <c r="R77" s="252"/>
      <c r="S77" s="252"/>
      <c r="T77" s="252"/>
      <c r="U77" s="252"/>
      <c r="V77" s="252"/>
      <c r="W77" s="252"/>
      <c r="X77" s="253"/>
      <c r="Y77" s="242">
        <v>162</v>
      </c>
      <c r="Z77" s="242"/>
      <c r="AA77" s="242"/>
      <c r="AB77" s="242"/>
      <c r="AC77" s="242"/>
      <c r="AD77" s="242">
        <v>162</v>
      </c>
      <c r="AE77" s="242"/>
      <c r="AF77" s="242"/>
      <c r="AG77" s="242"/>
      <c r="AH77" s="242"/>
      <c r="AI77" s="242">
        <v>162</v>
      </c>
      <c r="AJ77" s="242"/>
      <c r="AK77" s="242"/>
      <c r="AL77" s="242"/>
      <c r="AM77" s="242"/>
      <c r="AN77" s="242">
        <f>1050000/650000%</f>
        <v>161.53846153846155</v>
      </c>
      <c r="AO77" s="242"/>
      <c r="AP77" s="242"/>
      <c r="AQ77" s="242"/>
      <c r="AR77" s="242"/>
      <c r="AS77" s="242">
        <v>162</v>
      </c>
      <c r="AT77" s="242"/>
      <c r="AU77" s="242"/>
      <c r="AV77" s="242"/>
      <c r="AW77" s="242"/>
      <c r="AX77" s="242">
        <v>162</v>
      </c>
      <c r="AY77" s="242"/>
      <c r="AZ77" s="242"/>
      <c r="BA77" s="242"/>
      <c r="BB77" s="242"/>
      <c r="BC77" s="242">
        <f>AN77-Y77</f>
        <v>-0.46153846153845279</v>
      </c>
      <c r="BD77" s="242"/>
      <c r="BE77" s="242"/>
      <c r="BF77" s="242"/>
      <c r="BG77" s="242"/>
      <c r="BH77" s="242">
        <f>AS77-AD77</f>
        <v>0</v>
      </c>
      <c r="BI77" s="242"/>
      <c r="BJ77" s="242"/>
      <c r="BK77" s="242"/>
      <c r="BL77" s="242"/>
      <c r="BM77" s="242">
        <v>0</v>
      </c>
      <c r="BN77" s="242"/>
      <c r="BO77" s="242"/>
      <c r="BP77" s="242"/>
      <c r="BQ77" s="242"/>
      <c r="BR77" s="9"/>
      <c r="BS77" s="9"/>
      <c r="BT77" s="9"/>
      <c r="BU77" s="9"/>
      <c r="BV77" s="9"/>
      <c r="BW77" s="9"/>
      <c r="BX77" s="9"/>
      <c r="BY77" s="9"/>
      <c r="BZ77" s="7"/>
    </row>
    <row r="78" spans="1:79" ht="15.5" x14ac:dyDescent="0.3">
      <c r="A78" s="28"/>
      <c r="B78" s="28"/>
      <c r="C78" s="29"/>
      <c r="D78" s="29"/>
      <c r="E78" s="29"/>
      <c r="F78" s="29"/>
      <c r="G78" s="29"/>
      <c r="H78" s="29"/>
      <c r="I78" s="29"/>
      <c r="J78" s="29"/>
      <c r="K78" s="29"/>
      <c r="L78" s="29"/>
      <c r="M78" s="29"/>
      <c r="N78" s="29"/>
      <c r="O78" s="29"/>
      <c r="P78" s="29"/>
      <c r="Q78" s="29"/>
      <c r="R78" s="29"/>
      <c r="S78" s="29"/>
      <c r="T78" s="29"/>
      <c r="U78" s="29"/>
      <c r="V78" s="29"/>
      <c r="W78" s="29"/>
      <c r="X78" s="29"/>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1"/>
      <c r="AY78" s="31"/>
      <c r="AZ78" s="31"/>
      <c r="BA78" s="31"/>
      <c r="BB78" s="31"/>
      <c r="BC78" s="31"/>
      <c r="BD78" s="31"/>
      <c r="BE78" s="31"/>
      <c r="BF78" s="31"/>
      <c r="BG78" s="31"/>
      <c r="BH78" s="31"/>
      <c r="BI78" s="31"/>
      <c r="BJ78" s="31"/>
      <c r="BK78" s="31"/>
      <c r="BL78" s="31"/>
      <c r="BM78" s="31"/>
      <c r="BN78" s="31"/>
      <c r="BO78" s="31"/>
      <c r="BP78" s="31"/>
      <c r="BQ78" s="31"/>
      <c r="BR78" s="9"/>
      <c r="BS78" s="9"/>
      <c r="BT78" s="9"/>
      <c r="BU78" s="9"/>
      <c r="BV78" s="9"/>
      <c r="BW78" s="9"/>
      <c r="BX78" s="9"/>
      <c r="BY78" s="9"/>
      <c r="BZ78" s="7"/>
    </row>
    <row r="79" spans="1:79" ht="15.75" customHeight="1" x14ac:dyDescent="0.3">
      <c r="A79" s="118" t="s">
        <v>62</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row>
    <row r="80" spans="1:79" ht="9" customHeight="1" x14ac:dyDescent="0.3">
      <c r="A80" s="28"/>
      <c r="B80" s="28"/>
      <c r="C80" s="29"/>
      <c r="D80" s="29"/>
      <c r="E80" s="29"/>
      <c r="F80" s="29"/>
      <c r="G80" s="29"/>
      <c r="H80" s="29"/>
      <c r="I80" s="29"/>
      <c r="J80" s="29"/>
      <c r="K80" s="29"/>
      <c r="L80" s="29"/>
      <c r="M80" s="29"/>
      <c r="N80" s="29"/>
      <c r="O80" s="29"/>
      <c r="P80" s="29"/>
      <c r="Q80" s="29"/>
      <c r="R80" s="29"/>
      <c r="S80" s="29"/>
      <c r="T80" s="29"/>
      <c r="U80" s="29"/>
      <c r="V80" s="29"/>
      <c r="W80" s="29"/>
      <c r="X80" s="29"/>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c r="AY80" s="31"/>
      <c r="AZ80" s="31"/>
      <c r="BA80" s="31"/>
      <c r="BB80" s="31"/>
      <c r="BC80" s="31"/>
      <c r="BD80" s="31"/>
      <c r="BE80" s="31"/>
      <c r="BF80" s="31"/>
      <c r="BG80" s="31"/>
      <c r="BH80" s="31"/>
      <c r="BI80" s="31"/>
      <c r="BJ80" s="31"/>
      <c r="BK80" s="31"/>
      <c r="BL80" s="31"/>
      <c r="BM80" s="31"/>
      <c r="BN80" s="31"/>
      <c r="BO80" s="31"/>
      <c r="BP80" s="31"/>
      <c r="BQ80" s="31"/>
      <c r="BR80" s="9"/>
      <c r="BS80" s="9"/>
      <c r="BT80" s="9"/>
      <c r="BU80" s="9"/>
      <c r="BV80" s="9"/>
      <c r="BW80" s="9"/>
      <c r="BX80" s="9"/>
      <c r="BY80" s="9"/>
      <c r="BZ80" s="7"/>
    </row>
    <row r="81" spans="1:79" s="46" customFormat="1" ht="26" customHeight="1" x14ac:dyDescent="0.25">
      <c r="A81" s="318" t="s">
        <v>3</v>
      </c>
      <c r="B81" s="319"/>
      <c r="C81" s="318" t="s">
        <v>6</v>
      </c>
      <c r="D81" s="323"/>
      <c r="E81" s="323"/>
      <c r="F81" s="323"/>
      <c r="G81" s="323"/>
      <c r="H81" s="323"/>
      <c r="I81" s="319"/>
      <c r="J81" s="318" t="s">
        <v>5</v>
      </c>
      <c r="K81" s="323"/>
      <c r="L81" s="323"/>
      <c r="M81" s="323"/>
      <c r="N81" s="319"/>
      <c r="O81" s="89" t="s">
        <v>63</v>
      </c>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328"/>
      <c r="BA81" s="328"/>
      <c r="BB81" s="328"/>
      <c r="BC81" s="328"/>
      <c r="BD81" s="328"/>
      <c r="BE81" s="328"/>
      <c r="BF81" s="328"/>
      <c r="BG81" s="328"/>
      <c r="BH81" s="328"/>
      <c r="BI81" s="328"/>
      <c r="BJ81" s="328"/>
      <c r="BK81" s="328"/>
      <c r="BL81" s="328"/>
      <c r="BM81" s="328"/>
      <c r="BN81" s="328"/>
      <c r="BO81" s="328"/>
      <c r="BP81" s="328"/>
      <c r="BQ81" s="329"/>
      <c r="BR81" s="56"/>
      <c r="BS81" s="56"/>
      <c r="BT81" s="56"/>
      <c r="BU81" s="56"/>
      <c r="BV81" s="56"/>
      <c r="BW81" s="56"/>
      <c r="BX81" s="56"/>
      <c r="BY81" s="56"/>
      <c r="BZ81" s="51"/>
    </row>
    <row r="82" spans="1:79" s="59" customFormat="1" ht="16" customHeight="1" x14ac:dyDescent="0.25">
      <c r="A82" s="239">
        <v>1</v>
      </c>
      <c r="B82" s="239"/>
      <c r="C82" s="239">
        <v>2</v>
      </c>
      <c r="D82" s="239"/>
      <c r="E82" s="239"/>
      <c r="F82" s="239"/>
      <c r="G82" s="239"/>
      <c r="H82" s="239"/>
      <c r="I82" s="239"/>
      <c r="J82" s="239">
        <v>3</v>
      </c>
      <c r="K82" s="239"/>
      <c r="L82" s="239"/>
      <c r="M82" s="239"/>
      <c r="N82" s="239"/>
      <c r="O82" s="71">
        <v>4</v>
      </c>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7"/>
      <c r="BR82" s="57"/>
      <c r="BS82" s="57"/>
      <c r="BT82" s="57"/>
      <c r="BU82" s="57"/>
      <c r="BV82" s="57"/>
      <c r="BW82" s="57"/>
      <c r="BX82" s="57"/>
      <c r="BY82" s="57"/>
      <c r="BZ82" s="58"/>
    </row>
    <row r="83" spans="1:79" s="34" customFormat="1" ht="12.75" hidden="1" customHeight="1" x14ac:dyDescent="0.3">
      <c r="A83" s="243" t="s">
        <v>36</v>
      </c>
      <c r="B83" s="243"/>
      <c r="C83" s="130" t="s">
        <v>14</v>
      </c>
      <c r="D83" s="131"/>
      <c r="E83" s="131"/>
      <c r="F83" s="131"/>
      <c r="G83" s="131"/>
      <c r="H83" s="131"/>
      <c r="I83" s="132"/>
      <c r="J83" s="243" t="s">
        <v>15</v>
      </c>
      <c r="K83" s="243"/>
      <c r="L83" s="243"/>
      <c r="M83" s="243"/>
      <c r="N83" s="243"/>
      <c r="O83" s="202" t="s">
        <v>71</v>
      </c>
      <c r="P83" s="203"/>
      <c r="Q83" s="203"/>
      <c r="R83" s="203"/>
      <c r="S83" s="203"/>
      <c r="T83" s="203"/>
      <c r="U83" s="203"/>
      <c r="V83" s="203"/>
      <c r="W83" s="203"/>
      <c r="X83" s="203"/>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7"/>
      <c r="BR83" s="35"/>
      <c r="BS83" s="35"/>
      <c r="BT83" s="33"/>
      <c r="BU83" s="33"/>
      <c r="BV83" s="33"/>
      <c r="BW83" s="33"/>
      <c r="BX83" s="33"/>
      <c r="BY83" s="33"/>
      <c r="BZ83" s="33"/>
      <c r="CA83" s="34" t="s">
        <v>70</v>
      </c>
    </row>
    <row r="84" spans="1:79" s="43" customFormat="1" ht="12" customHeight="1" x14ac:dyDescent="0.3">
      <c r="A84" s="262">
        <v>0</v>
      </c>
      <c r="B84" s="262"/>
      <c r="C84" s="262" t="s">
        <v>83</v>
      </c>
      <c r="D84" s="262"/>
      <c r="E84" s="262"/>
      <c r="F84" s="262"/>
      <c r="G84" s="262"/>
      <c r="H84" s="262"/>
      <c r="I84" s="262"/>
      <c r="J84" s="262"/>
      <c r="K84" s="262"/>
      <c r="L84" s="262"/>
      <c r="M84" s="262"/>
      <c r="N84" s="262"/>
      <c r="O84" s="86"/>
      <c r="P84" s="87"/>
      <c r="Q84" s="87"/>
      <c r="R84" s="87"/>
      <c r="S84" s="87"/>
      <c r="T84" s="87"/>
      <c r="U84" s="87"/>
      <c r="V84" s="87"/>
      <c r="W84" s="87"/>
      <c r="X84" s="87"/>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5"/>
      <c r="BR84" s="41"/>
      <c r="BS84" s="41"/>
      <c r="BT84" s="41"/>
      <c r="BU84" s="41"/>
      <c r="BV84" s="41"/>
      <c r="BW84" s="41"/>
      <c r="BX84" s="41"/>
      <c r="BY84" s="41"/>
      <c r="BZ84" s="42"/>
      <c r="CA84" s="43" t="s">
        <v>65</v>
      </c>
    </row>
    <row r="85" spans="1:79" s="43" customFormat="1" ht="33.5" customHeight="1" x14ac:dyDescent="0.3">
      <c r="A85" s="243">
        <v>1</v>
      </c>
      <c r="B85" s="243"/>
      <c r="C85" s="238" t="s">
        <v>458</v>
      </c>
      <c r="D85" s="238"/>
      <c r="E85" s="238"/>
      <c r="F85" s="238"/>
      <c r="G85" s="238"/>
      <c r="H85" s="238"/>
      <c r="I85" s="238"/>
      <c r="J85" s="239" t="s">
        <v>86</v>
      </c>
      <c r="K85" s="239"/>
      <c r="L85" s="239"/>
      <c r="M85" s="239"/>
      <c r="N85" s="239"/>
      <c r="O85" s="351" t="s">
        <v>567</v>
      </c>
      <c r="P85" s="352"/>
      <c r="Q85" s="352"/>
      <c r="R85" s="352"/>
      <c r="S85" s="352"/>
      <c r="T85" s="352"/>
      <c r="U85" s="352"/>
      <c r="V85" s="352"/>
      <c r="W85" s="352"/>
      <c r="X85" s="352"/>
      <c r="Y85" s="353"/>
      <c r="Z85" s="353"/>
      <c r="AA85" s="353"/>
      <c r="AB85" s="353"/>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4"/>
      <c r="BR85" s="41"/>
      <c r="BS85" s="41"/>
      <c r="BT85" s="41"/>
      <c r="BU85" s="41"/>
      <c r="BV85" s="41"/>
      <c r="BW85" s="41"/>
      <c r="BX85" s="41"/>
      <c r="BY85" s="41"/>
      <c r="BZ85" s="42"/>
    </row>
    <row r="86" spans="1:79" s="43" customFormat="1" ht="15" hidden="1" x14ac:dyDescent="0.3">
      <c r="A86" s="262">
        <v>0</v>
      </c>
      <c r="B86" s="262"/>
      <c r="C86" s="262" t="s">
        <v>89</v>
      </c>
      <c r="D86" s="262"/>
      <c r="E86" s="262"/>
      <c r="F86" s="262"/>
      <c r="G86" s="262"/>
      <c r="H86" s="262"/>
      <c r="I86" s="262"/>
      <c r="J86" s="262"/>
      <c r="K86" s="262"/>
      <c r="L86" s="262"/>
      <c r="M86" s="262"/>
      <c r="N86" s="262"/>
      <c r="O86" s="86"/>
      <c r="P86" s="87"/>
      <c r="Q86" s="87"/>
      <c r="R86" s="87"/>
      <c r="S86" s="87"/>
      <c r="T86" s="87"/>
      <c r="U86" s="87"/>
      <c r="V86" s="87"/>
      <c r="W86" s="87"/>
      <c r="X86" s="87"/>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5"/>
      <c r="BR86" s="41"/>
      <c r="BS86" s="41"/>
      <c r="BT86" s="41"/>
      <c r="BU86" s="41"/>
      <c r="BV86" s="41"/>
      <c r="BW86" s="41"/>
      <c r="BX86" s="41"/>
      <c r="BY86" s="41"/>
      <c r="BZ86" s="42"/>
    </row>
    <row r="87" spans="1:79" s="43" customFormat="1" ht="15" hidden="1" x14ac:dyDescent="0.3">
      <c r="A87" s="262">
        <v>0</v>
      </c>
      <c r="B87" s="262"/>
      <c r="C87" s="262"/>
      <c r="D87" s="262"/>
      <c r="E87" s="262"/>
      <c r="F87" s="262"/>
      <c r="G87" s="262"/>
      <c r="H87" s="262"/>
      <c r="I87" s="262"/>
      <c r="J87" s="262"/>
      <c r="K87" s="262"/>
      <c r="L87" s="262"/>
      <c r="M87" s="262"/>
      <c r="N87" s="262"/>
      <c r="O87" s="86"/>
      <c r="P87" s="87"/>
      <c r="Q87" s="87"/>
      <c r="R87" s="87"/>
      <c r="S87" s="87"/>
      <c r="T87" s="87"/>
      <c r="U87" s="87"/>
      <c r="V87" s="87"/>
      <c r="W87" s="87"/>
      <c r="X87" s="87"/>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5"/>
      <c r="BR87" s="41"/>
      <c r="BS87" s="41"/>
      <c r="BT87" s="41"/>
      <c r="BU87" s="41"/>
      <c r="BV87" s="41"/>
      <c r="BW87" s="41"/>
      <c r="BX87" s="41"/>
      <c r="BY87" s="41"/>
      <c r="BZ87" s="42"/>
    </row>
    <row r="88" spans="1:79" s="43" customFormat="1" ht="15" hidden="1" x14ac:dyDescent="0.3">
      <c r="A88" s="262">
        <v>0</v>
      </c>
      <c r="B88" s="262"/>
      <c r="C88" s="262" t="s">
        <v>92</v>
      </c>
      <c r="D88" s="262"/>
      <c r="E88" s="262"/>
      <c r="F88" s="262"/>
      <c r="G88" s="262"/>
      <c r="H88" s="262"/>
      <c r="I88" s="262"/>
      <c r="J88" s="262"/>
      <c r="K88" s="262"/>
      <c r="L88" s="262"/>
      <c r="M88" s="262"/>
      <c r="N88" s="262"/>
      <c r="O88" s="86"/>
      <c r="P88" s="87"/>
      <c r="Q88" s="87"/>
      <c r="R88" s="87"/>
      <c r="S88" s="87"/>
      <c r="T88" s="87"/>
      <c r="U88" s="87"/>
      <c r="V88" s="87"/>
      <c r="W88" s="87"/>
      <c r="X88" s="87"/>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5"/>
      <c r="BR88" s="41"/>
      <c r="BS88" s="41"/>
      <c r="BT88" s="41"/>
      <c r="BU88" s="41"/>
      <c r="BV88" s="41"/>
      <c r="BW88" s="41"/>
      <c r="BX88" s="41"/>
      <c r="BY88" s="41"/>
      <c r="BZ88" s="42"/>
    </row>
    <row r="89" spans="1:79" s="43" customFormat="1" ht="15" hidden="1" x14ac:dyDescent="0.3">
      <c r="A89" s="262">
        <v>0</v>
      </c>
      <c r="B89" s="262"/>
      <c r="C89" s="262"/>
      <c r="D89" s="262"/>
      <c r="E89" s="262"/>
      <c r="F89" s="262"/>
      <c r="G89" s="262"/>
      <c r="H89" s="262"/>
      <c r="I89" s="262"/>
      <c r="J89" s="262"/>
      <c r="K89" s="262"/>
      <c r="L89" s="262"/>
      <c r="M89" s="262"/>
      <c r="N89" s="262"/>
      <c r="O89" s="86"/>
      <c r="P89" s="87"/>
      <c r="Q89" s="87"/>
      <c r="R89" s="87"/>
      <c r="S89" s="87"/>
      <c r="T89" s="87"/>
      <c r="U89" s="87"/>
      <c r="V89" s="87"/>
      <c r="W89" s="87"/>
      <c r="X89" s="87"/>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5"/>
      <c r="BR89" s="41"/>
      <c r="BS89" s="41"/>
      <c r="BT89" s="41"/>
      <c r="BU89" s="41"/>
      <c r="BV89" s="41"/>
      <c r="BW89" s="41"/>
      <c r="BX89" s="41"/>
      <c r="BY89" s="41"/>
      <c r="BZ89" s="42"/>
    </row>
    <row r="90" spans="1:79" s="43" customFormat="1" ht="15" hidden="1" x14ac:dyDescent="0.3">
      <c r="A90" s="262">
        <v>0</v>
      </c>
      <c r="B90" s="262"/>
      <c r="C90" s="262" t="s">
        <v>95</v>
      </c>
      <c r="D90" s="262"/>
      <c r="E90" s="262"/>
      <c r="F90" s="262"/>
      <c r="G90" s="262"/>
      <c r="H90" s="262"/>
      <c r="I90" s="262"/>
      <c r="J90" s="262"/>
      <c r="K90" s="262"/>
      <c r="L90" s="262"/>
      <c r="M90" s="262"/>
      <c r="N90" s="262"/>
      <c r="O90" s="86"/>
      <c r="P90" s="87"/>
      <c r="Q90" s="87"/>
      <c r="R90" s="87"/>
      <c r="S90" s="87"/>
      <c r="T90" s="87"/>
      <c r="U90" s="87"/>
      <c r="V90" s="87"/>
      <c r="W90" s="87"/>
      <c r="X90" s="87"/>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5"/>
      <c r="BR90" s="41"/>
      <c r="BS90" s="41"/>
      <c r="BT90" s="41"/>
      <c r="BU90" s="41"/>
      <c r="BV90" s="41"/>
      <c r="BW90" s="41"/>
      <c r="BX90" s="41"/>
      <c r="BY90" s="41"/>
      <c r="BZ90" s="42"/>
    </row>
    <row r="91" spans="1:79" s="43" customFormat="1" ht="15" hidden="1" x14ac:dyDescent="0.3">
      <c r="A91" s="262">
        <v>0</v>
      </c>
      <c r="B91" s="262"/>
      <c r="C91" s="262"/>
      <c r="D91" s="262"/>
      <c r="E91" s="262"/>
      <c r="F91" s="262"/>
      <c r="G91" s="262"/>
      <c r="H91" s="262"/>
      <c r="I91" s="262"/>
      <c r="J91" s="262"/>
      <c r="K91" s="262"/>
      <c r="L91" s="262"/>
      <c r="M91" s="262"/>
      <c r="N91" s="262"/>
      <c r="O91" s="86"/>
      <c r="P91" s="87"/>
      <c r="Q91" s="87"/>
      <c r="R91" s="87"/>
      <c r="S91" s="87"/>
      <c r="T91" s="87"/>
      <c r="U91" s="87"/>
      <c r="V91" s="87"/>
      <c r="W91" s="87"/>
      <c r="X91" s="87"/>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5"/>
      <c r="BR91" s="41"/>
      <c r="BS91" s="41"/>
      <c r="BT91" s="41"/>
      <c r="BU91" s="41"/>
      <c r="BV91" s="41"/>
      <c r="BW91" s="41"/>
      <c r="BX91" s="41"/>
      <c r="BY91" s="41"/>
      <c r="BZ91" s="42"/>
    </row>
    <row r="92" spans="1:79" ht="15.5" x14ac:dyDescent="0.3">
      <c r="A92" s="28"/>
      <c r="B92" s="28"/>
      <c r="C92" s="29"/>
      <c r="D92" s="29"/>
      <c r="E92" s="29"/>
      <c r="F92" s="29"/>
      <c r="G92" s="29"/>
      <c r="H92" s="29"/>
      <c r="I92" s="29"/>
      <c r="J92" s="29"/>
      <c r="K92" s="29"/>
      <c r="L92" s="29"/>
      <c r="M92" s="29"/>
      <c r="N92" s="29"/>
      <c r="O92" s="29"/>
      <c r="P92" s="29"/>
      <c r="Q92" s="29"/>
      <c r="R92" s="29"/>
      <c r="S92" s="29"/>
      <c r="T92" s="29"/>
      <c r="U92" s="29"/>
      <c r="V92" s="29"/>
      <c r="W92" s="29"/>
      <c r="X92" s="29"/>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c r="AY92" s="31"/>
      <c r="AZ92" s="31"/>
      <c r="BA92" s="31"/>
      <c r="BB92" s="31"/>
      <c r="BC92" s="31"/>
      <c r="BD92" s="31"/>
      <c r="BE92" s="31"/>
      <c r="BF92" s="31"/>
      <c r="BG92" s="31"/>
      <c r="BH92" s="31"/>
      <c r="BI92" s="31"/>
      <c r="BJ92" s="31"/>
      <c r="BK92" s="31"/>
      <c r="BL92" s="31"/>
      <c r="BM92" s="31"/>
      <c r="BN92" s="31"/>
      <c r="BO92" s="31"/>
      <c r="BP92" s="31"/>
      <c r="BQ92" s="31"/>
      <c r="BR92" s="9"/>
      <c r="BS92" s="9"/>
      <c r="BT92" s="9"/>
      <c r="BU92" s="9"/>
      <c r="BV92" s="9"/>
      <c r="BW92" s="9"/>
      <c r="BX92" s="9"/>
      <c r="BY92" s="9"/>
      <c r="BZ92" s="7"/>
    </row>
    <row r="93" spans="1:79" ht="16" customHeight="1" x14ac:dyDescent="0.3">
      <c r="A93" s="118" t="s">
        <v>64</v>
      </c>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row>
    <row r="94" spans="1:79" ht="27.5" customHeight="1" x14ac:dyDescent="0.3">
      <c r="A94" s="201" t="s">
        <v>643</v>
      </c>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1"/>
      <c r="BC94" s="201"/>
      <c r="BD94" s="201"/>
      <c r="BE94" s="201"/>
      <c r="BF94" s="201"/>
      <c r="BG94" s="201"/>
      <c r="BH94" s="201"/>
      <c r="BI94" s="201"/>
      <c r="BJ94" s="201"/>
      <c r="BK94" s="201"/>
      <c r="BL94" s="201"/>
    </row>
    <row r="95" spans="1:79" ht="15.5" x14ac:dyDescent="0.3">
      <c r="A95" s="28"/>
      <c r="B95" s="28"/>
      <c r="C95" s="29"/>
      <c r="D95" s="29"/>
      <c r="E95" s="29"/>
      <c r="F95" s="29"/>
      <c r="G95" s="29"/>
      <c r="H95" s="29"/>
      <c r="I95" s="29"/>
      <c r="J95" s="29"/>
      <c r="K95" s="29"/>
      <c r="L95" s="29"/>
      <c r="M95" s="29"/>
      <c r="N95" s="29"/>
      <c r="O95" s="29"/>
      <c r="P95" s="29"/>
      <c r="Q95" s="29"/>
      <c r="R95" s="29"/>
      <c r="S95" s="29"/>
      <c r="T95" s="29"/>
      <c r="U95" s="29"/>
      <c r="V95" s="29"/>
      <c r="W95" s="29"/>
      <c r="X95" s="29"/>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c r="AY95" s="31"/>
      <c r="AZ95" s="31"/>
      <c r="BA95" s="31"/>
      <c r="BB95" s="31"/>
      <c r="BC95" s="31"/>
      <c r="BD95" s="31"/>
      <c r="BE95" s="31"/>
      <c r="BF95" s="31"/>
      <c r="BG95" s="31"/>
      <c r="BH95" s="31"/>
      <c r="BI95" s="31"/>
      <c r="BJ95" s="31"/>
      <c r="BK95" s="31"/>
      <c r="BL95" s="31"/>
      <c r="BM95" s="31"/>
      <c r="BN95" s="31"/>
      <c r="BO95" s="31"/>
      <c r="BP95" s="31"/>
      <c r="BQ95" s="31"/>
      <c r="BR95" s="9"/>
      <c r="BS95" s="9"/>
      <c r="BT95" s="9"/>
      <c r="BU95" s="9"/>
      <c r="BV95" s="9"/>
      <c r="BW95" s="9"/>
      <c r="BX95" s="9"/>
      <c r="BY95" s="9"/>
      <c r="BZ95" s="7"/>
    </row>
    <row r="96" spans="1:79" ht="16" customHeight="1" x14ac:dyDescent="0.3">
      <c r="A96" s="118" t="s">
        <v>46</v>
      </c>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row>
    <row r="97" spans="1:64" ht="27.5" customHeight="1" x14ac:dyDescent="0.3">
      <c r="A97" s="201" t="s">
        <v>559</v>
      </c>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c r="BE97" s="201"/>
      <c r="BF97" s="201"/>
      <c r="BG97" s="201"/>
      <c r="BH97" s="201"/>
      <c r="BI97" s="201"/>
      <c r="BJ97" s="201"/>
      <c r="BK97" s="201"/>
      <c r="BL97" s="201"/>
    </row>
    <row r="98" spans="1:64" ht="16" customHeight="1" x14ac:dyDescent="0.3">
      <c r="A98" s="15"/>
      <c r="B98" s="15"/>
      <c r="C98" s="15"/>
      <c r="D98" s="15"/>
      <c r="E98" s="15"/>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t="12" customHeight="1" x14ac:dyDescent="0.3">
      <c r="A99" s="27" t="s">
        <v>76</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ht="12" customHeight="1" x14ac:dyDescent="0.3">
      <c r="A100" s="27" t="s">
        <v>67</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s="27" customFormat="1" ht="12" customHeight="1" x14ac:dyDescent="0.25">
      <c r="A101" s="27" t="s">
        <v>68</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row>
    <row r="102" spans="1:64" ht="16" customHeight="1" x14ac:dyDescent="0.35">
      <c r="A102" s="26"/>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64" ht="22" customHeight="1" x14ac:dyDescent="0.35">
      <c r="A103" s="208" t="s">
        <v>99</v>
      </c>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110"/>
      <c r="X103" s="110"/>
      <c r="Y103" s="110"/>
      <c r="Z103" s="110"/>
      <c r="AA103" s="110"/>
      <c r="AB103" s="110"/>
      <c r="AC103" s="110"/>
      <c r="AD103" s="110"/>
      <c r="AE103" s="110"/>
      <c r="AF103" s="110"/>
      <c r="AG103" s="110"/>
      <c r="AH103" s="110"/>
      <c r="AI103" s="110"/>
      <c r="AJ103" s="110"/>
      <c r="AK103" s="110"/>
      <c r="AL103" s="110"/>
      <c r="AM103" s="110"/>
      <c r="AN103" s="2"/>
      <c r="AO103" s="2"/>
      <c r="AP103" s="206" t="s">
        <v>505</v>
      </c>
      <c r="AQ103" s="206"/>
      <c r="AR103" s="206"/>
      <c r="AS103" s="206"/>
      <c r="AT103" s="206"/>
      <c r="AU103" s="206"/>
      <c r="AV103" s="206"/>
      <c r="AW103" s="206"/>
      <c r="AX103" s="206"/>
      <c r="AY103" s="206"/>
      <c r="AZ103" s="206"/>
      <c r="BA103" s="206"/>
      <c r="BB103" s="206"/>
      <c r="BC103" s="206"/>
      <c r="BD103" s="206"/>
      <c r="BE103" s="206"/>
      <c r="BF103" s="206"/>
      <c r="BG103" s="206"/>
      <c r="BH103" s="206"/>
    </row>
    <row r="104" spans="1:64" x14ac:dyDescent="0.3">
      <c r="W104" s="207" t="s">
        <v>8</v>
      </c>
      <c r="X104" s="207"/>
      <c r="Y104" s="207"/>
      <c r="Z104" s="207"/>
      <c r="AA104" s="207"/>
      <c r="AB104" s="207"/>
      <c r="AC104" s="207"/>
      <c r="AD104" s="207"/>
      <c r="AE104" s="207"/>
      <c r="AF104" s="207"/>
      <c r="AG104" s="207"/>
      <c r="AH104" s="207"/>
      <c r="AI104" s="207"/>
      <c r="AJ104" s="207"/>
      <c r="AK104" s="207"/>
      <c r="AL104" s="207"/>
      <c r="AM104" s="207"/>
      <c r="AN104" s="36"/>
      <c r="AO104" s="36"/>
      <c r="AP104" s="207" t="s">
        <v>72</v>
      </c>
      <c r="AQ104" s="207"/>
      <c r="AR104" s="207"/>
      <c r="AS104" s="207"/>
      <c r="AT104" s="207"/>
      <c r="AU104" s="207"/>
      <c r="AV104" s="207"/>
      <c r="AW104" s="207"/>
      <c r="AX104" s="207"/>
      <c r="AY104" s="207"/>
      <c r="AZ104" s="207"/>
      <c r="BA104" s="207"/>
      <c r="BB104" s="207"/>
      <c r="BC104" s="207"/>
      <c r="BD104" s="207"/>
      <c r="BE104" s="207"/>
      <c r="BF104" s="207"/>
      <c r="BG104" s="207"/>
      <c r="BH104" s="207"/>
    </row>
    <row r="107" spans="1:64" ht="16" customHeight="1" x14ac:dyDescent="0.35">
      <c r="A107" s="205" t="s">
        <v>319</v>
      </c>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110"/>
      <c r="X107" s="110"/>
      <c r="Y107" s="110"/>
      <c r="Z107" s="110"/>
      <c r="AA107" s="110"/>
      <c r="AB107" s="110"/>
      <c r="AC107" s="110"/>
      <c r="AD107" s="110"/>
      <c r="AE107" s="110"/>
      <c r="AF107" s="110"/>
      <c r="AG107" s="110"/>
      <c r="AH107" s="110"/>
      <c r="AI107" s="110"/>
      <c r="AJ107" s="110"/>
      <c r="AK107" s="110"/>
      <c r="AL107" s="110"/>
      <c r="AM107" s="110"/>
      <c r="AN107" s="2"/>
      <c r="AO107" s="2"/>
      <c r="AP107" s="206" t="s">
        <v>100</v>
      </c>
      <c r="AQ107" s="206"/>
      <c r="AR107" s="206"/>
      <c r="AS107" s="206"/>
      <c r="AT107" s="206"/>
      <c r="AU107" s="206"/>
      <c r="AV107" s="206"/>
      <c r="AW107" s="206"/>
      <c r="AX107" s="206"/>
      <c r="AY107" s="206"/>
      <c r="AZ107" s="206"/>
      <c r="BA107" s="206"/>
      <c r="BB107" s="206"/>
      <c r="BC107" s="206"/>
      <c r="BD107" s="206"/>
      <c r="BE107" s="206"/>
      <c r="BF107" s="206"/>
      <c r="BG107" s="206"/>
      <c r="BH107" s="206"/>
    </row>
    <row r="108" spans="1:64" x14ac:dyDescent="0.3">
      <c r="W108" s="207" t="s">
        <v>8</v>
      </c>
      <c r="X108" s="207"/>
      <c r="Y108" s="207"/>
      <c r="Z108" s="207"/>
      <c r="AA108" s="207"/>
      <c r="AB108" s="207"/>
      <c r="AC108" s="207"/>
      <c r="AD108" s="207"/>
      <c r="AE108" s="207"/>
      <c r="AF108" s="207"/>
      <c r="AG108" s="207"/>
      <c r="AH108" s="207"/>
      <c r="AI108" s="207"/>
      <c r="AJ108" s="207"/>
      <c r="AK108" s="207"/>
      <c r="AL108" s="207"/>
      <c r="AM108" s="207"/>
      <c r="AN108" s="36"/>
      <c r="AO108" s="36"/>
      <c r="AP108" s="207" t="s">
        <v>72</v>
      </c>
      <c r="AQ108" s="207"/>
      <c r="AR108" s="207"/>
      <c r="AS108" s="207"/>
      <c r="AT108" s="207"/>
      <c r="AU108" s="207"/>
      <c r="AV108" s="207"/>
      <c r="AW108" s="207"/>
      <c r="AX108" s="207"/>
      <c r="AY108" s="207"/>
      <c r="AZ108" s="207"/>
      <c r="BA108" s="207"/>
      <c r="BB108" s="207"/>
      <c r="BC108" s="207"/>
      <c r="BD108" s="207"/>
      <c r="BE108" s="207"/>
      <c r="BF108" s="207"/>
      <c r="BG108" s="207"/>
      <c r="BH108" s="207"/>
    </row>
  </sheetData>
  <mergeCells count="395">
    <mergeCell ref="A91:B91"/>
    <mergeCell ref="C91:I91"/>
    <mergeCell ref="J91:N91"/>
    <mergeCell ref="O91:BQ91"/>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85:B85"/>
    <mergeCell ref="C85:I85"/>
    <mergeCell ref="J85:N85"/>
    <mergeCell ref="O85:BQ85"/>
    <mergeCell ref="O86:BQ86"/>
    <mergeCell ref="AN75:AR75"/>
    <mergeCell ref="AS75:AW75"/>
    <mergeCell ref="AX75:BB75"/>
    <mergeCell ref="BC75:BG75"/>
    <mergeCell ref="BH77:BL77"/>
    <mergeCell ref="BM77:BQ77"/>
    <mergeCell ref="AD77:AH77"/>
    <mergeCell ref="AI77:AM77"/>
    <mergeCell ref="AN77:AR77"/>
    <mergeCell ref="AS77:AW77"/>
    <mergeCell ref="AX77:BB77"/>
    <mergeCell ref="BC77:BG77"/>
    <mergeCell ref="AS76:AW76"/>
    <mergeCell ref="AX76:BB76"/>
    <mergeCell ref="BC76:BG76"/>
    <mergeCell ref="BH76:BL76"/>
    <mergeCell ref="BM76:BQ76"/>
    <mergeCell ref="BH74:BL74"/>
    <mergeCell ref="BM74:BQ74"/>
    <mergeCell ref="A75:B75"/>
    <mergeCell ref="C75:I75"/>
    <mergeCell ref="J75:N75"/>
    <mergeCell ref="O75:X75"/>
    <mergeCell ref="Y75:AC75"/>
    <mergeCell ref="A77:B77"/>
    <mergeCell ref="C77:I77"/>
    <mergeCell ref="J77:N77"/>
    <mergeCell ref="O77:X77"/>
    <mergeCell ref="Y77:AC77"/>
    <mergeCell ref="BH75:BL75"/>
    <mergeCell ref="BM75:BQ75"/>
    <mergeCell ref="A76:B76"/>
    <mergeCell ref="C76:I76"/>
    <mergeCell ref="J76:N76"/>
    <mergeCell ref="O76:X76"/>
    <mergeCell ref="Y76:AC76"/>
    <mergeCell ref="AD76:AH76"/>
    <mergeCell ref="AI76:AM76"/>
    <mergeCell ref="AN76:AR76"/>
    <mergeCell ref="AD75:AH75"/>
    <mergeCell ref="AI75:AM75"/>
    <mergeCell ref="A73:B73"/>
    <mergeCell ref="C73:I73"/>
    <mergeCell ref="J73:N73"/>
    <mergeCell ref="O73:X73"/>
    <mergeCell ref="Y73:AC73"/>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S74:AW74"/>
    <mergeCell ref="AX74:BB74"/>
    <mergeCell ref="BC74:BG74"/>
    <mergeCell ref="AD70:AH70"/>
    <mergeCell ref="AI70:AM70"/>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2:AW72"/>
    <mergeCell ref="AX72:BB72"/>
    <mergeCell ref="BC72:BG72"/>
    <mergeCell ref="BH72:BL72"/>
    <mergeCell ref="BM72:BQ72"/>
    <mergeCell ref="C71:I71"/>
    <mergeCell ref="J71:N71"/>
    <mergeCell ref="O71:X71"/>
    <mergeCell ref="Y71:AC71"/>
    <mergeCell ref="A70:B70"/>
    <mergeCell ref="C70:I70"/>
    <mergeCell ref="J70:N70"/>
    <mergeCell ref="O70:X70"/>
    <mergeCell ref="Y70:AC70"/>
    <mergeCell ref="AK45:AO45"/>
    <mergeCell ref="A69:B69"/>
    <mergeCell ref="C69:I69"/>
    <mergeCell ref="J69:N69"/>
    <mergeCell ref="O69:X69"/>
    <mergeCell ref="Y69:AC69"/>
    <mergeCell ref="AD69:AH69"/>
    <mergeCell ref="AI69:AM69"/>
    <mergeCell ref="AN69:AR69"/>
    <mergeCell ref="AI67:AM67"/>
    <mergeCell ref="AN67:AR67"/>
    <mergeCell ref="A62:BQ62"/>
    <mergeCell ref="AI60:AM60"/>
    <mergeCell ref="AN60:AR60"/>
    <mergeCell ref="AS60:AX60"/>
    <mergeCell ref="AY60:BC60"/>
    <mergeCell ref="AP45:AT45"/>
    <mergeCell ref="AU45:AY45"/>
    <mergeCell ref="AN59:AR59"/>
    <mergeCell ref="AS59:AX59"/>
    <mergeCell ref="AY59:BC59"/>
    <mergeCell ref="BD59:BH59"/>
    <mergeCell ref="BI59:BN59"/>
    <mergeCell ref="AY57:BC57"/>
    <mergeCell ref="BD57:BH57"/>
    <mergeCell ref="AS58:AX58"/>
    <mergeCell ref="AY58:BC58"/>
    <mergeCell ref="BD58:BH58"/>
    <mergeCell ref="BI58:BN58"/>
    <mergeCell ref="BI57:BN57"/>
    <mergeCell ref="A107:V107"/>
    <mergeCell ref="W107:AM107"/>
    <mergeCell ref="AP107:BH107"/>
    <mergeCell ref="W108:AM108"/>
    <mergeCell ref="AP108:BH108"/>
    <mergeCell ref="A35:F35"/>
    <mergeCell ref="G35:BL35"/>
    <mergeCell ref="A45:B45"/>
    <mergeCell ref="A96:BL96"/>
    <mergeCell ref="A97:BL97"/>
    <mergeCell ref="A103:V103"/>
    <mergeCell ref="W103:AM103"/>
    <mergeCell ref="AP103:BH103"/>
    <mergeCell ref="W104:AM104"/>
    <mergeCell ref="AP104:BH104"/>
    <mergeCell ref="A84:B84"/>
    <mergeCell ref="C84:I84"/>
    <mergeCell ref="J84:N84"/>
    <mergeCell ref="O84:BQ84"/>
    <mergeCell ref="A93:BL93"/>
    <mergeCell ref="A94:BL94"/>
    <mergeCell ref="A86:B86"/>
    <mergeCell ref="C86:I86"/>
    <mergeCell ref="J86:N86"/>
    <mergeCell ref="A82:B82"/>
    <mergeCell ref="C82:I82"/>
    <mergeCell ref="J82:N82"/>
    <mergeCell ref="O82:BQ82"/>
    <mergeCell ref="A83:B83"/>
    <mergeCell ref="C83:I83"/>
    <mergeCell ref="J83:N83"/>
    <mergeCell ref="O83:BQ83"/>
    <mergeCell ref="AX69:BB69"/>
    <mergeCell ref="BC69:BG69"/>
    <mergeCell ref="BH69:BL69"/>
    <mergeCell ref="BM69:BQ69"/>
    <mergeCell ref="A79:BQ79"/>
    <mergeCell ref="A81:B81"/>
    <mergeCell ref="C81:I81"/>
    <mergeCell ref="J81:N81"/>
    <mergeCell ref="O81:BQ81"/>
    <mergeCell ref="AN70:AR70"/>
    <mergeCell ref="AS70:AW70"/>
    <mergeCell ref="AX70:BB70"/>
    <mergeCell ref="BC70:BG70"/>
    <mergeCell ref="BH70:BL70"/>
    <mergeCell ref="BM70:BQ70"/>
    <mergeCell ref="A71:B71"/>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59:B59"/>
    <mergeCell ref="C59:R59"/>
    <mergeCell ref="S59:W59"/>
    <mergeCell ref="X59:AB59"/>
    <mergeCell ref="AC59:AH59"/>
    <mergeCell ref="AI59:AM59"/>
    <mergeCell ref="BD60:BH60"/>
    <mergeCell ref="BI60:BN60"/>
    <mergeCell ref="A60:B60"/>
    <mergeCell ref="C60:R60"/>
    <mergeCell ref="S60:W60"/>
    <mergeCell ref="X60:AB60"/>
    <mergeCell ref="AC60:AH60"/>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BI43:BM43"/>
    <mergeCell ref="BN43:BQ43"/>
    <mergeCell ref="A53:BN53"/>
    <mergeCell ref="A54:BN54"/>
    <mergeCell ref="A55:B56"/>
    <mergeCell ref="C55:R56"/>
    <mergeCell ref="S55:AH55"/>
    <mergeCell ref="AI55:AX55"/>
    <mergeCell ref="AY55:BN55"/>
    <mergeCell ref="S56:W56"/>
    <mergeCell ref="A47:BQ47"/>
    <mergeCell ref="A49:B49"/>
    <mergeCell ref="C49:BQ49"/>
    <mergeCell ref="A50:B50"/>
    <mergeCell ref="C50:BQ50"/>
    <mergeCell ref="A51:B51"/>
    <mergeCell ref="C51:BQ51"/>
    <mergeCell ref="AZ45:BC45"/>
    <mergeCell ref="BD45:BH45"/>
    <mergeCell ref="BI45:BM45"/>
    <mergeCell ref="BN45:BQ45"/>
    <mergeCell ref="C45:Z45"/>
    <mergeCell ref="AA45:AE45"/>
    <mergeCell ref="AF45:AJ45"/>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AP44:AT44"/>
    <mergeCell ref="AU44:AY44"/>
    <mergeCell ref="AZ44:BC44"/>
    <mergeCell ref="BD44:BH44"/>
    <mergeCell ref="BI44:BM44"/>
    <mergeCell ref="BN44:BQ44"/>
    <mergeCell ref="AU43:AY43"/>
    <mergeCell ref="AZ43:BC43"/>
    <mergeCell ref="BD43:BH43"/>
    <mergeCell ref="A42:B42"/>
    <mergeCell ref="C42:Z42"/>
    <mergeCell ref="AA42:AE42"/>
    <mergeCell ref="AF42:AJ42"/>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D41:BH41"/>
    <mergeCell ref="BI41:BM41"/>
    <mergeCell ref="BN41:BQ41"/>
    <mergeCell ref="AZ41:BC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80 C95 C69 C84">
    <cfRule type="cellIs" dxfId="75" priority="37" stopIfTrue="1" operator="equal">
      <formula>$C68</formula>
    </cfRule>
  </conditionalFormatting>
  <conditionalFormatting sqref="A69:B69 A80:B80 A84:B84 A95:B95 A59:B59 A78:B78 A92:B92">
    <cfRule type="cellIs" dxfId="74" priority="38" stopIfTrue="1" operator="equal">
      <formula>0</formula>
    </cfRule>
  </conditionalFormatting>
  <conditionalFormatting sqref="A60:B60">
    <cfRule type="cellIs" dxfId="73" priority="36" stopIfTrue="1" operator="equal">
      <formula>0</formula>
    </cfRule>
  </conditionalFormatting>
  <conditionalFormatting sqref="C78">
    <cfRule type="cellIs" dxfId="72" priority="678" stopIfTrue="1" operator="equal">
      <formula>$C69</formula>
    </cfRule>
  </conditionalFormatting>
  <conditionalFormatting sqref="C70">
    <cfRule type="cellIs" dxfId="71" priority="33" stopIfTrue="1" operator="equal">
      <formula>$C69</formula>
    </cfRule>
  </conditionalFormatting>
  <conditionalFormatting sqref="A70:B70">
    <cfRule type="cellIs" dxfId="70" priority="34" stopIfTrue="1" operator="equal">
      <formula>0</formula>
    </cfRule>
  </conditionalFormatting>
  <conditionalFormatting sqref="C71">
    <cfRule type="cellIs" dxfId="69" priority="31" stopIfTrue="1" operator="equal">
      <formula>$C70</formula>
    </cfRule>
  </conditionalFormatting>
  <conditionalFormatting sqref="A71:B71">
    <cfRule type="cellIs" dxfId="68" priority="32" stopIfTrue="1" operator="equal">
      <formula>0</formula>
    </cfRule>
  </conditionalFormatting>
  <conditionalFormatting sqref="C72">
    <cfRule type="cellIs" dxfId="67" priority="29" stopIfTrue="1" operator="equal">
      <formula>$C71</formula>
    </cfRule>
  </conditionalFormatting>
  <conditionalFormatting sqref="A72:B72">
    <cfRule type="cellIs" dxfId="66" priority="30" stopIfTrue="1" operator="equal">
      <formula>0</formula>
    </cfRule>
  </conditionalFormatting>
  <conditionalFormatting sqref="C73">
    <cfRule type="cellIs" dxfId="65" priority="27" stopIfTrue="1" operator="equal">
      <formula>$C72</formula>
    </cfRule>
  </conditionalFormatting>
  <conditionalFormatting sqref="A73:B73">
    <cfRule type="cellIs" dxfId="64" priority="28" stopIfTrue="1" operator="equal">
      <formula>0</formula>
    </cfRule>
  </conditionalFormatting>
  <conditionalFormatting sqref="C74">
    <cfRule type="cellIs" dxfId="63" priority="25" stopIfTrue="1" operator="equal">
      <formula>$C73</formula>
    </cfRule>
  </conditionalFormatting>
  <conditionalFormatting sqref="A74:B74">
    <cfRule type="cellIs" dxfId="62" priority="26" stopIfTrue="1" operator="equal">
      <formula>0</formula>
    </cfRule>
  </conditionalFormatting>
  <conditionalFormatting sqref="C75">
    <cfRule type="cellIs" dxfId="61" priority="23" stopIfTrue="1" operator="equal">
      <formula>$C74</formula>
    </cfRule>
  </conditionalFormatting>
  <conditionalFormatting sqref="A75:B75">
    <cfRule type="cellIs" dxfId="60" priority="24" stopIfTrue="1" operator="equal">
      <formula>0</formula>
    </cfRule>
  </conditionalFormatting>
  <conditionalFormatting sqref="C76">
    <cfRule type="cellIs" dxfId="59" priority="21" stopIfTrue="1" operator="equal">
      <formula>$C75</formula>
    </cfRule>
  </conditionalFormatting>
  <conditionalFormatting sqref="A76:B76">
    <cfRule type="cellIs" dxfId="58" priority="22" stopIfTrue="1" operator="equal">
      <formula>0</formula>
    </cfRule>
  </conditionalFormatting>
  <conditionalFormatting sqref="C77">
    <cfRule type="cellIs" dxfId="57" priority="19" stopIfTrue="1" operator="equal">
      <formula>$C76</formula>
    </cfRule>
  </conditionalFormatting>
  <conditionalFormatting sqref="A77:B77">
    <cfRule type="cellIs" dxfId="56" priority="20" stopIfTrue="1" operator="equal">
      <formula>0</formula>
    </cfRule>
  </conditionalFormatting>
  <conditionalFormatting sqref="C92">
    <cfRule type="cellIs" dxfId="55" priority="680" stopIfTrue="1" operator="equal">
      <formula>$C84</formula>
    </cfRule>
  </conditionalFormatting>
  <conditionalFormatting sqref="C85">
    <cfRule type="cellIs" dxfId="54" priority="15" stopIfTrue="1" operator="equal">
      <formula>$C84</formula>
    </cfRule>
  </conditionalFormatting>
  <conditionalFormatting sqref="A85:B85">
    <cfRule type="cellIs" dxfId="53" priority="16" stopIfTrue="1" operator="equal">
      <formula>0</formula>
    </cfRule>
  </conditionalFormatting>
  <conditionalFormatting sqref="C86">
    <cfRule type="cellIs" dxfId="52" priority="13" stopIfTrue="1" operator="equal">
      <formula>$C85</formula>
    </cfRule>
  </conditionalFormatting>
  <conditionalFormatting sqref="A86:B86">
    <cfRule type="cellIs" dxfId="51" priority="14" stopIfTrue="1" operator="equal">
      <formula>0</formula>
    </cfRule>
  </conditionalFormatting>
  <conditionalFormatting sqref="C87">
    <cfRule type="cellIs" dxfId="50" priority="11" stopIfTrue="1" operator="equal">
      <formula>$C86</formula>
    </cfRule>
  </conditionalFormatting>
  <conditionalFormatting sqref="A87:B87">
    <cfRule type="cellIs" dxfId="49" priority="12" stopIfTrue="1" operator="equal">
      <formula>0</formula>
    </cfRule>
  </conditionalFormatting>
  <conditionalFormatting sqref="C88">
    <cfRule type="cellIs" dxfId="48" priority="9" stopIfTrue="1" operator="equal">
      <formula>$C87</formula>
    </cfRule>
  </conditionalFormatting>
  <conditionalFormatting sqref="A88:B88">
    <cfRule type="cellIs" dxfId="47" priority="10" stopIfTrue="1" operator="equal">
      <formula>0</formula>
    </cfRule>
  </conditionalFormatting>
  <conditionalFormatting sqref="C89">
    <cfRule type="cellIs" dxfId="46" priority="7" stopIfTrue="1" operator="equal">
      <formula>$C88</formula>
    </cfRule>
  </conditionalFormatting>
  <conditionalFormatting sqref="A89:B89">
    <cfRule type="cellIs" dxfId="45" priority="8" stopIfTrue="1" operator="equal">
      <formula>0</formula>
    </cfRule>
  </conditionalFormatting>
  <conditionalFormatting sqref="C90">
    <cfRule type="cellIs" dxfId="44" priority="5" stopIfTrue="1" operator="equal">
      <formula>$C89</formula>
    </cfRule>
  </conditionalFormatting>
  <conditionalFormatting sqref="A90:B90">
    <cfRule type="cellIs" dxfId="43" priority="6" stopIfTrue="1" operator="equal">
      <formula>0</formula>
    </cfRule>
  </conditionalFormatting>
  <conditionalFormatting sqref="C91">
    <cfRule type="cellIs" dxfId="42" priority="3" stopIfTrue="1" operator="equal">
      <formula>$C90</formula>
    </cfRule>
  </conditionalFormatting>
  <conditionalFormatting sqref="A91:B91">
    <cfRule type="cellIs" dxfId="41" priority="4" stopIfTrue="1" operator="equal">
      <formula>0</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2"/>
  <sheetViews>
    <sheetView topLeftCell="H32" workbookViewId="0">
      <selection activeCell="BE21" sqref="BE21:BL21"/>
    </sheetView>
  </sheetViews>
  <sheetFormatPr defaultColWidth="9.1796875" defaultRowHeight="13" x14ac:dyDescent="0.3"/>
  <cols>
    <col min="1" max="1" width="3.26953125" style="1" customWidth="1"/>
    <col min="2" max="2" width="3.453125" style="1" customWidth="1"/>
    <col min="3" max="8" width="2.81640625" style="1" customWidth="1"/>
    <col min="9" max="9" width="5.54296875" style="1" customWidth="1"/>
    <col min="10" max="25" width="2.81640625" style="1" customWidth="1"/>
    <col min="26" max="26" width="5.54296875" style="1" customWidth="1"/>
    <col min="27"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row>
    <row r="14" spans="1:64" ht="28" customHeight="1" x14ac:dyDescent="0.3">
      <c r="A14" s="65"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54"/>
      <c r="BD14" s="54"/>
      <c r="BE14" s="54"/>
      <c r="BF14" s="54"/>
      <c r="BG14" s="54"/>
      <c r="BH14" s="54"/>
      <c r="BI14" s="54"/>
      <c r="BJ14" s="54"/>
      <c r="BK14" s="54"/>
      <c r="BL14" s="54"/>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66"/>
      <c r="BF16" s="66"/>
      <c r="BG16" s="66"/>
      <c r="BH16" s="66"/>
      <c r="BI16" s="66"/>
      <c r="BJ16" s="66"/>
      <c r="BK16" s="66"/>
      <c r="BL16" s="66"/>
    </row>
    <row r="17" spans="1:79" ht="28" customHeight="1" x14ac:dyDescent="0.3">
      <c r="A17" s="67"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2"/>
      <c r="BD17" s="22"/>
      <c r="BE17" s="22"/>
      <c r="BF17" s="22"/>
      <c r="BG17" s="22"/>
      <c r="BH17" s="22"/>
      <c r="BI17" s="22"/>
      <c r="BJ17" s="22"/>
      <c r="BK17" s="22"/>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30.5" customHeight="1" x14ac:dyDescent="0.3">
      <c r="A20" s="16" t="s">
        <v>34</v>
      </c>
      <c r="B20" s="123" t="s">
        <v>459</v>
      </c>
      <c r="C20" s="124"/>
      <c r="D20" s="124"/>
      <c r="E20" s="124"/>
      <c r="F20" s="124"/>
      <c r="G20" s="124"/>
      <c r="H20" s="124"/>
      <c r="I20" s="124"/>
      <c r="J20" s="124"/>
      <c r="K20" s="124"/>
      <c r="L20" s="124"/>
      <c r="M20"/>
      <c r="N20" s="123">
        <v>7670</v>
      </c>
      <c r="O20" s="124"/>
      <c r="P20" s="124"/>
      <c r="Q20" s="124"/>
      <c r="R20" s="124"/>
      <c r="S20" s="124"/>
      <c r="T20" s="124"/>
      <c r="U20" s="124"/>
      <c r="V20" s="124"/>
      <c r="W20" s="124"/>
      <c r="X20" s="124"/>
      <c r="Y20" s="124"/>
      <c r="Z20" s="21"/>
      <c r="AA20" s="413" t="s">
        <v>460</v>
      </c>
      <c r="AB20" s="414"/>
      <c r="AC20" s="414"/>
      <c r="AD20" s="414"/>
      <c r="AE20" s="414"/>
      <c r="AF20" s="414"/>
      <c r="AG20" s="414"/>
      <c r="AH20" s="414"/>
      <c r="AI20" s="414"/>
      <c r="AJ20" s="21"/>
      <c r="AK20" s="426" t="s">
        <v>461</v>
      </c>
      <c r="AL20" s="427"/>
      <c r="AM20" s="427"/>
      <c r="AN20" s="427"/>
      <c r="AO20" s="427"/>
      <c r="AP20" s="427"/>
      <c r="AQ20" s="427"/>
      <c r="AR20" s="427"/>
      <c r="AS20" s="427"/>
      <c r="AT20" s="427"/>
      <c r="AU20" s="427"/>
      <c r="AV20" s="427"/>
      <c r="AW20" s="427"/>
      <c r="AX20" s="427"/>
      <c r="AY20" s="427"/>
      <c r="AZ20" s="427"/>
      <c r="BA20" s="427"/>
      <c r="BB20" s="427"/>
      <c r="BC20" s="427"/>
      <c r="BD20" s="21"/>
      <c r="BE20" s="123" t="s">
        <v>571</v>
      </c>
      <c r="BF20" s="124"/>
      <c r="BG20" s="124"/>
      <c r="BH20" s="124"/>
      <c r="BI20" s="124"/>
      <c r="BJ20" s="124"/>
      <c r="BK20" s="124"/>
      <c r="BL20" s="124"/>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7.75" customHeight="1" x14ac:dyDescent="0.3">
      <c r="A24" s="119" t="s">
        <v>3</v>
      </c>
      <c r="B24" s="119"/>
      <c r="C24" s="119"/>
      <c r="D24" s="119"/>
      <c r="E24" s="119"/>
      <c r="F24" s="119"/>
      <c r="G24" s="120" t="s">
        <v>38</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2"/>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x14ac:dyDescent="0.3">
      <c r="A26" s="119">
        <v>1</v>
      </c>
      <c r="B26" s="119"/>
      <c r="C26" s="119"/>
      <c r="D26" s="119"/>
      <c r="E26" s="119"/>
      <c r="F26" s="119"/>
      <c r="G26" s="130" t="s">
        <v>462</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row>
    <row r="28" spans="1:79" ht="16" customHeight="1"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16" customHeight="1" x14ac:dyDescent="0.3">
      <c r="A29" s="128" t="s">
        <v>463</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row>
    <row r="30" spans="1:79" ht="12.75" customHeight="1" x14ac:dyDescent="0.3">
      <c r="A30" s="62"/>
      <c r="B30" s="62"/>
      <c r="C30" s="62"/>
      <c r="D30" s="62"/>
      <c r="E30" s="62"/>
      <c r="F30" s="62"/>
      <c r="G30" s="62"/>
      <c r="H30" s="62"/>
      <c r="I30" s="62"/>
      <c r="J30" s="62"/>
      <c r="K30" s="62"/>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03" t="s">
        <v>39</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5"/>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customHeight="1" x14ac:dyDescent="0.3">
      <c r="A34" s="119">
        <v>1</v>
      </c>
      <c r="B34" s="119"/>
      <c r="C34" s="119"/>
      <c r="D34" s="119"/>
      <c r="E34" s="119"/>
      <c r="F34" s="119"/>
      <c r="G34" s="133" t="s">
        <v>464</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CA34" s="1" t="s">
        <v>48</v>
      </c>
    </row>
    <row r="35" spans="1:79" ht="15" hidden="1" customHeight="1" x14ac:dyDescent="0.3">
      <c r="A35" s="119">
        <v>2</v>
      </c>
      <c r="B35" s="119"/>
      <c r="C35" s="119"/>
      <c r="D35" s="119"/>
      <c r="E35" s="119"/>
      <c r="F35" s="119"/>
      <c r="G35" s="133" t="s">
        <v>297</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5"/>
    </row>
    <row r="37" spans="1:79" ht="15.75" customHeight="1" x14ac:dyDescent="0.3">
      <c r="A37" s="118" t="s">
        <v>73</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row>
    <row r="38" spans="1:79" ht="15.75" customHeight="1" x14ac:dyDescent="0.3">
      <c r="A38" s="118" t="s">
        <v>74</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row>
    <row r="39" spans="1:79" ht="15" customHeight="1" x14ac:dyDescent="0.3">
      <c r="A39" s="136" t="s">
        <v>102</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row>
    <row r="40" spans="1:79" s="46" customFormat="1" ht="30" customHeight="1" x14ac:dyDescent="0.25">
      <c r="A40" s="248" t="s">
        <v>3</v>
      </c>
      <c r="B40" s="248"/>
      <c r="C40" s="248" t="s">
        <v>66</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t="s">
        <v>25</v>
      </c>
      <c r="AB40" s="248"/>
      <c r="AC40" s="248"/>
      <c r="AD40" s="248"/>
      <c r="AE40" s="248"/>
      <c r="AF40" s="248"/>
      <c r="AG40" s="248"/>
      <c r="AH40" s="248"/>
      <c r="AI40" s="248"/>
      <c r="AJ40" s="248"/>
      <c r="AK40" s="248"/>
      <c r="AL40" s="248"/>
      <c r="AM40" s="248"/>
      <c r="AN40" s="248"/>
      <c r="AO40" s="248"/>
      <c r="AP40" s="248" t="s">
        <v>44</v>
      </c>
      <c r="AQ40" s="248"/>
      <c r="AR40" s="248"/>
      <c r="AS40" s="248"/>
      <c r="AT40" s="248"/>
      <c r="AU40" s="248"/>
      <c r="AV40" s="248"/>
      <c r="AW40" s="248"/>
      <c r="AX40" s="248"/>
      <c r="AY40" s="248"/>
      <c r="AZ40" s="248"/>
      <c r="BA40" s="248"/>
      <c r="BB40" s="248"/>
      <c r="BC40" s="248"/>
      <c r="BD40" s="248" t="s">
        <v>0</v>
      </c>
      <c r="BE40" s="248"/>
      <c r="BF40" s="248"/>
      <c r="BG40" s="248"/>
      <c r="BH40" s="248"/>
      <c r="BI40" s="248"/>
      <c r="BJ40" s="248"/>
      <c r="BK40" s="248"/>
      <c r="BL40" s="248"/>
      <c r="BM40" s="248"/>
      <c r="BN40" s="248"/>
      <c r="BO40" s="248"/>
      <c r="BP40" s="248"/>
      <c r="BQ40" s="248"/>
    </row>
    <row r="41" spans="1:79" s="46" customFormat="1" ht="20" customHeight="1" x14ac:dyDescent="0.25">
      <c r="A41" s="248"/>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t="s">
        <v>2</v>
      </c>
      <c r="AB41" s="248"/>
      <c r="AC41" s="248"/>
      <c r="AD41" s="248"/>
      <c r="AE41" s="248"/>
      <c r="AF41" s="248" t="s">
        <v>1</v>
      </c>
      <c r="AG41" s="248"/>
      <c r="AH41" s="248"/>
      <c r="AI41" s="248"/>
      <c r="AJ41" s="248"/>
      <c r="AK41" s="248" t="s">
        <v>26</v>
      </c>
      <c r="AL41" s="248"/>
      <c r="AM41" s="248"/>
      <c r="AN41" s="248"/>
      <c r="AO41" s="248"/>
      <c r="AP41" s="248" t="s">
        <v>2</v>
      </c>
      <c r="AQ41" s="248"/>
      <c r="AR41" s="248"/>
      <c r="AS41" s="248"/>
      <c r="AT41" s="248"/>
      <c r="AU41" s="248" t="s">
        <v>1</v>
      </c>
      <c r="AV41" s="248"/>
      <c r="AW41" s="248"/>
      <c r="AX41" s="248"/>
      <c r="AY41" s="248"/>
      <c r="AZ41" s="248" t="s">
        <v>26</v>
      </c>
      <c r="BA41" s="248"/>
      <c r="BB41" s="248"/>
      <c r="BC41" s="248"/>
      <c r="BD41" s="248" t="s">
        <v>2</v>
      </c>
      <c r="BE41" s="248"/>
      <c r="BF41" s="248"/>
      <c r="BG41" s="248"/>
      <c r="BH41" s="248"/>
      <c r="BI41" s="248" t="s">
        <v>1</v>
      </c>
      <c r="BJ41" s="248"/>
      <c r="BK41" s="248"/>
      <c r="BL41" s="248"/>
      <c r="BM41" s="248"/>
      <c r="BN41" s="248" t="s">
        <v>27</v>
      </c>
      <c r="BO41" s="248"/>
      <c r="BP41" s="248"/>
      <c r="BQ41" s="248"/>
    </row>
    <row r="42" spans="1:79" s="46" customFormat="1" ht="16" customHeight="1" x14ac:dyDescent="0.25">
      <c r="A42" s="259">
        <v>1</v>
      </c>
      <c r="B42" s="259"/>
      <c r="C42" s="259">
        <v>2</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137">
        <v>3</v>
      </c>
      <c r="AB42" s="139"/>
      <c r="AC42" s="139"/>
      <c r="AD42" s="139"/>
      <c r="AE42" s="138"/>
      <c r="AF42" s="137">
        <v>4</v>
      </c>
      <c r="AG42" s="139"/>
      <c r="AH42" s="139"/>
      <c r="AI42" s="139"/>
      <c r="AJ42" s="138"/>
      <c r="AK42" s="137">
        <v>5</v>
      </c>
      <c r="AL42" s="139"/>
      <c r="AM42" s="139"/>
      <c r="AN42" s="139"/>
      <c r="AO42" s="138"/>
      <c r="AP42" s="137">
        <v>6</v>
      </c>
      <c r="AQ42" s="139"/>
      <c r="AR42" s="139"/>
      <c r="AS42" s="139"/>
      <c r="AT42" s="138"/>
      <c r="AU42" s="137">
        <v>7</v>
      </c>
      <c r="AV42" s="139"/>
      <c r="AW42" s="139"/>
      <c r="AX42" s="139"/>
      <c r="AY42" s="138"/>
      <c r="AZ42" s="137">
        <v>8</v>
      </c>
      <c r="BA42" s="139"/>
      <c r="BB42" s="139"/>
      <c r="BC42" s="138"/>
      <c r="BD42" s="137">
        <v>9</v>
      </c>
      <c r="BE42" s="139"/>
      <c r="BF42" s="139"/>
      <c r="BG42" s="139"/>
      <c r="BH42" s="138"/>
      <c r="BI42" s="259">
        <v>10</v>
      </c>
      <c r="BJ42" s="259"/>
      <c r="BK42" s="259"/>
      <c r="BL42" s="259"/>
      <c r="BM42" s="259"/>
      <c r="BN42" s="259">
        <v>11</v>
      </c>
      <c r="BO42" s="259"/>
      <c r="BP42" s="259"/>
      <c r="BQ42" s="259"/>
    </row>
    <row r="43" spans="1:79" ht="15.75" hidden="1" customHeight="1" x14ac:dyDescent="0.3">
      <c r="A43" s="119" t="s">
        <v>13</v>
      </c>
      <c r="B43" s="119"/>
      <c r="C43" s="104" t="s">
        <v>14</v>
      </c>
      <c r="D43" s="104"/>
      <c r="E43" s="104"/>
      <c r="F43" s="104"/>
      <c r="G43" s="104"/>
      <c r="H43" s="104"/>
      <c r="I43" s="104"/>
      <c r="J43" s="104"/>
      <c r="K43" s="104"/>
      <c r="L43" s="104"/>
      <c r="M43" s="104"/>
      <c r="N43" s="104"/>
      <c r="O43" s="104"/>
      <c r="P43" s="104"/>
      <c r="Q43" s="104"/>
      <c r="R43" s="104"/>
      <c r="S43" s="104"/>
      <c r="T43" s="104"/>
      <c r="U43" s="104"/>
      <c r="V43" s="104"/>
      <c r="W43" s="104"/>
      <c r="X43" s="104"/>
      <c r="Y43" s="104"/>
      <c r="Z43" s="105"/>
      <c r="AA43" s="261" t="s">
        <v>10</v>
      </c>
      <c r="AB43" s="261"/>
      <c r="AC43" s="261"/>
      <c r="AD43" s="261"/>
      <c r="AE43" s="261"/>
      <c r="AF43" s="261" t="s">
        <v>9</v>
      </c>
      <c r="AG43" s="261"/>
      <c r="AH43" s="261"/>
      <c r="AI43" s="261"/>
      <c r="AJ43" s="261"/>
      <c r="AK43" s="262" t="s">
        <v>16</v>
      </c>
      <c r="AL43" s="262"/>
      <c r="AM43" s="262"/>
      <c r="AN43" s="262"/>
      <c r="AO43" s="262"/>
      <c r="AP43" s="261" t="s">
        <v>11</v>
      </c>
      <c r="AQ43" s="261"/>
      <c r="AR43" s="261"/>
      <c r="AS43" s="261"/>
      <c r="AT43" s="261"/>
      <c r="AU43" s="261" t="s">
        <v>12</v>
      </c>
      <c r="AV43" s="261"/>
      <c r="AW43" s="261"/>
      <c r="AX43" s="261"/>
      <c r="AY43" s="261"/>
      <c r="AZ43" s="262" t="s">
        <v>16</v>
      </c>
      <c r="BA43" s="262"/>
      <c r="BB43" s="262"/>
      <c r="BC43" s="262"/>
      <c r="BD43" s="243" t="s">
        <v>31</v>
      </c>
      <c r="BE43" s="243"/>
      <c r="BF43" s="243"/>
      <c r="BG43" s="243"/>
      <c r="BH43" s="243"/>
      <c r="BI43" s="243" t="s">
        <v>31</v>
      </c>
      <c r="BJ43" s="243"/>
      <c r="BK43" s="243"/>
      <c r="BL43" s="243"/>
      <c r="BM43" s="243"/>
      <c r="BN43" s="263" t="s">
        <v>16</v>
      </c>
      <c r="BO43" s="263"/>
      <c r="BP43" s="263"/>
      <c r="BQ43" s="263"/>
      <c r="CA43" s="1" t="s">
        <v>19</v>
      </c>
    </row>
    <row r="44" spans="1:79" ht="27" customHeight="1" x14ac:dyDescent="0.3">
      <c r="A44" s="260">
        <v>1</v>
      </c>
      <c r="B44" s="260"/>
      <c r="C44" s="151" t="s">
        <v>560</v>
      </c>
      <c r="D44" s="257"/>
      <c r="E44" s="257"/>
      <c r="F44" s="257"/>
      <c r="G44" s="257"/>
      <c r="H44" s="257"/>
      <c r="I44" s="257"/>
      <c r="J44" s="257"/>
      <c r="K44" s="257"/>
      <c r="L44" s="257"/>
      <c r="M44" s="257"/>
      <c r="N44" s="257"/>
      <c r="O44" s="257"/>
      <c r="P44" s="257"/>
      <c r="Q44" s="257"/>
      <c r="R44" s="257"/>
      <c r="S44" s="257"/>
      <c r="T44" s="257"/>
      <c r="U44" s="257"/>
      <c r="V44" s="257"/>
      <c r="W44" s="257"/>
      <c r="X44" s="257"/>
      <c r="Y44" s="257"/>
      <c r="Z44" s="258"/>
      <c r="AA44" s="254">
        <v>0</v>
      </c>
      <c r="AB44" s="254"/>
      <c r="AC44" s="254"/>
      <c r="AD44" s="254"/>
      <c r="AE44" s="254"/>
      <c r="AF44" s="254">
        <v>207091</v>
      </c>
      <c r="AG44" s="254"/>
      <c r="AH44" s="254"/>
      <c r="AI44" s="254"/>
      <c r="AJ44" s="254"/>
      <c r="AK44" s="254">
        <f>AA44+AF44</f>
        <v>207091</v>
      </c>
      <c r="AL44" s="254"/>
      <c r="AM44" s="254"/>
      <c r="AN44" s="254"/>
      <c r="AO44" s="254"/>
      <c r="AP44" s="254">
        <v>0</v>
      </c>
      <c r="AQ44" s="254"/>
      <c r="AR44" s="254"/>
      <c r="AS44" s="254"/>
      <c r="AT44" s="254"/>
      <c r="AU44" s="254">
        <v>184310</v>
      </c>
      <c r="AV44" s="254"/>
      <c r="AW44" s="254"/>
      <c r="AX44" s="254"/>
      <c r="AY44" s="254"/>
      <c r="AZ44" s="254">
        <f>AP44+AU44</f>
        <v>184310</v>
      </c>
      <c r="BA44" s="254"/>
      <c r="BB44" s="254"/>
      <c r="BC44" s="254"/>
      <c r="BD44" s="254">
        <f>AP44-AA44</f>
        <v>0</v>
      </c>
      <c r="BE44" s="254"/>
      <c r="BF44" s="254"/>
      <c r="BG44" s="254"/>
      <c r="BH44" s="254"/>
      <c r="BI44" s="254">
        <f>AU44-AF44</f>
        <v>-22781</v>
      </c>
      <c r="BJ44" s="254"/>
      <c r="BK44" s="254"/>
      <c r="BL44" s="254"/>
      <c r="BM44" s="254"/>
      <c r="BN44" s="254">
        <f>BD44+BI44</f>
        <v>-22781</v>
      </c>
      <c r="BO44" s="254"/>
      <c r="BP44" s="254"/>
      <c r="BQ44" s="254"/>
      <c r="CA44" s="1" t="s">
        <v>20</v>
      </c>
    </row>
    <row r="45" spans="1:79" ht="40.5" customHeight="1" x14ac:dyDescent="0.3">
      <c r="A45" s="149">
        <v>2</v>
      </c>
      <c r="B45" s="150"/>
      <c r="C45" s="151" t="s">
        <v>561</v>
      </c>
      <c r="D45" s="152"/>
      <c r="E45" s="152"/>
      <c r="F45" s="152"/>
      <c r="G45" s="152"/>
      <c r="H45" s="152"/>
      <c r="I45" s="152"/>
      <c r="J45" s="152"/>
      <c r="K45" s="152"/>
      <c r="L45" s="152"/>
      <c r="M45" s="152"/>
      <c r="N45" s="152"/>
      <c r="O45" s="152"/>
      <c r="P45" s="152"/>
      <c r="Q45" s="152"/>
      <c r="R45" s="152"/>
      <c r="S45" s="152"/>
      <c r="T45" s="152"/>
      <c r="U45" s="152"/>
      <c r="V45" s="152"/>
      <c r="W45" s="152"/>
      <c r="X45" s="152"/>
      <c r="Y45" s="152"/>
      <c r="Z45" s="153"/>
      <c r="AA45" s="254">
        <v>0</v>
      </c>
      <c r="AB45" s="254"/>
      <c r="AC45" s="254"/>
      <c r="AD45" s="254"/>
      <c r="AE45" s="254"/>
      <c r="AF45" s="254">
        <v>400000</v>
      </c>
      <c r="AG45" s="254"/>
      <c r="AH45" s="254"/>
      <c r="AI45" s="254"/>
      <c r="AJ45" s="254"/>
      <c r="AK45" s="254">
        <f>AA45+AF45</f>
        <v>400000</v>
      </c>
      <c r="AL45" s="254"/>
      <c r="AM45" s="254"/>
      <c r="AN45" s="254"/>
      <c r="AO45" s="254"/>
      <c r="AP45" s="254">
        <v>0</v>
      </c>
      <c r="AQ45" s="254"/>
      <c r="AR45" s="254"/>
      <c r="AS45" s="254"/>
      <c r="AT45" s="254"/>
      <c r="AU45" s="254">
        <v>400000</v>
      </c>
      <c r="AV45" s="254"/>
      <c r="AW45" s="254"/>
      <c r="AX45" s="254"/>
      <c r="AY45" s="254"/>
      <c r="AZ45" s="254">
        <f>AP45+AU45</f>
        <v>400000</v>
      </c>
      <c r="BA45" s="254"/>
      <c r="BB45" s="254"/>
      <c r="BC45" s="254"/>
      <c r="BD45" s="254">
        <f>AP45-AA45</f>
        <v>0</v>
      </c>
      <c r="BE45" s="254"/>
      <c r="BF45" s="254"/>
      <c r="BG45" s="254"/>
      <c r="BH45" s="254"/>
      <c r="BI45" s="254">
        <f>AU45-AF45</f>
        <v>0</v>
      </c>
      <c r="BJ45" s="254"/>
      <c r="BK45" s="254"/>
      <c r="BL45" s="254"/>
      <c r="BM45" s="254"/>
      <c r="BN45" s="254">
        <f>BD45+BI45</f>
        <v>0</v>
      </c>
      <c r="BO45" s="254"/>
      <c r="BP45" s="254"/>
      <c r="BQ45" s="254"/>
    </row>
    <row r="46" spans="1:79" s="37" customFormat="1" ht="15" customHeight="1" x14ac:dyDescent="0.3">
      <c r="A46" s="288"/>
      <c r="B46" s="288"/>
      <c r="C46" s="331" t="s">
        <v>80</v>
      </c>
      <c r="D46" s="272"/>
      <c r="E46" s="272"/>
      <c r="F46" s="272"/>
      <c r="G46" s="272"/>
      <c r="H46" s="272"/>
      <c r="I46" s="272"/>
      <c r="J46" s="272"/>
      <c r="K46" s="272"/>
      <c r="L46" s="272"/>
      <c r="M46" s="272"/>
      <c r="N46" s="272"/>
      <c r="O46" s="272"/>
      <c r="P46" s="272"/>
      <c r="Q46" s="272"/>
      <c r="R46" s="272"/>
      <c r="S46" s="272"/>
      <c r="T46" s="272"/>
      <c r="U46" s="272"/>
      <c r="V46" s="272"/>
      <c r="W46" s="272"/>
      <c r="X46" s="272"/>
      <c r="Y46" s="272"/>
      <c r="Z46" s="273"/>
      <c r="AA46" s="287">
        <f>AA44</f>
        <v>0</v>
      </c>
      <c r="AB46" s="287"/>
      <c r="AC46" s="287"/>
      <c r="AD46" s="287"/>
      <c r="AE46" s="287"/>
      <c r="AF46" s="287">
        <f>AF44+AF45</f>
        <v>607091</v>
      </c>
      <c r="AG46" s="287"/>
      <c r="AH46" s="287"/>
      <c r="AI46" s="287"/>
      <c r="AJ46" s="287"/>
      <c r="AK46" s="287">
        <f>AA46+AF46</f>
        <v>607091</v>
      </c>
      <c r="AL46" s="287"/>
      <c r="AM46" s="287"/>
      <c r="AN46" s="287"/>
      <c r="AO46" s="287"/>
      <c r="AP46" s="287">
        <f>AP44</f>
        <v>0</v>
      </c>
      <c r="AQ46" s="287"/>
      <c r="AR46" s="287"/>
      <c r="AS46" s="287"/>
      <c r="AT46" s="287"/>
      <c r="AU46" s="287">
        <f>AU44+AU45</f>
        <v>584310</v>
      </c>
      <c r="AV46" s="287"/>
      <c r="AW46" s="287"/>
      <c r="AX46" s="287"/>
      <c r="AY46" s="287"/>
      <c r="AZ46" s="287">
        <f>AP46+AU46</f>
        <v>584310</v>
      </c>
      <c r="BA46" s="287"/>
      <c r="BB46" s="287"/>
      <c r="BC46" s="287"/>
      <c r="BD46" s="287">
        <f>AP46-AA46</f>
        <v>0</v>
      </c>
      <c r="BE46" s="287"/>
      <c r="BF46" s="287"/>
      <c r="BG46" s="287"/>
      <c r="BH46" s="287"/>
      <c r="BI46" s="287">
        <f>AU46-AF46</f>
        <v>-22781</v>
      </c>
      <c r="BJ46" s="287"/>
      <c r="BK46" s="287"/>
      <c r="BL46" s="287"/>
      <c r="BM46" s="287"/>
      <c r="BN46" s="287">
        <f>BD46+BI46</f>
        <v>-22781</v>
      </c>
      <c r="BO46" s="287"/>
      <c r="BP46" s="287"/>
      <c r="BQ46" s="287"/>
    </row>
    <row r="48" spans="1:79" ht="29.25" customHeight="1" x14ac:dyDescent="0.3">
      <c r="A48" s="118" t="s">
        <v>75</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row>
    <row r="49" spans="1:79" ht="9.75" customHeight="1" x14ac:dyDescent="0.3">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row>
    <row r="50" spans="1:79" ht="15.75" customHeight="1" x14ac:dyDescent="0.3">
      <c r="A50" s="264" t="s">
        <v>3</v>
      </c>
      <c r="B50" s="264"/>
      <c r="C50" s="119" t="s">
        <v>60</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row>
    <row r="51" spans="1:79" ht="27" customHeight="1" x14ac:dyDescent="0.3">
      <c r="A51" s="264">
        <v>1</v>
      </c>
      <c r="B51" s="264"/>
      <c r="C51" s="277">
        <v>2</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row>
    <row r="52" spans="1:79" ht="27.5" customHeight="1" x14ac:dyDescent="0.3">
      <c r="A52" s="349">
        <v>1</v>
      </c>
      <c r="B52" s="350"/>
      <c r="C52" s="164" t="s">
        <v>566</v>
      </c>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CA52" s="1" t="s">
        <v>69</v>
      </c>
    </row>
    <row r="54" spans="1:79" ht="15.75" customHeight="1" x14ac:dyDescent="0.3">
      <c r="A54" s="118" t="s">
        <v>42</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row>
    <row r="55" spans="1:79" ht="15" customHeight="1" x14ac:dyDescent="0.3">
      <c r="A55" s="136" t="s">
        <v>102</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row>
    <row r="56" spans="1:79" s="46" customFormat="1" ht="24" customHeight="1" x14ac:dyDescent="0.25">
      <c r="A56" s="318" t="s">
        <v>3</v>
      </c>
      <c r="B56" s="319"/>
      <c r="C56" s="248" t="s">
        <v>28</v>
      </c>
      <c r="D56" s="248"/>
      <c r="E56" s="248"/>
      <c r="F56" s="248"/>
      <c r="G56" s="248"/>
      <c r="H56" s="248"/>
      <c r="I56" s="248"/>
      <c r="J56" s="248"/>
      <c r="K56" s="248"/>
      <c r="L56" s="248"/>
      <c r="M56" s="248"/>
      <c r="N56" s="248"/>
      <c r="O56" s="248"/>
      <c r="P56" s="248"/>
      <c r="Q56" s="248"/>
      <c r="R56" s="248"/>
      <c r="S56" s="248" t="s">
        <v>25</v>
      </c>
      <c r="T56" s="248"/>
      <c r="U56" s="248"/>
      <c r="V56" s="248"/>
      <c r="W56" s="248"/>
      <c r="X56" s="248"/>
      <c r="Y56" s="248"/>
      <c r="Z56" s="248"/>
      <c r="AA56" s="248"/>
      <c r="AB56" s="248"/>
      <c r="AC56" s="248"/>
      <c r="AD56" s="248"/>
      <c r="AE56" s="248"/>
      <c r="AF56" s="248"/>
      <c r="AG56" s="248"/>
      <c r="AH56" s="248"/>
      <c r="AI56" s="248" t="s">
        <v>44</v>
      </c>
      <c r="AJ56" s="248"/>
      <c r="AK56" s="248"/>
      <c r="AL56" s="248"/>
      <c r="AM56" s="248"/>
      <c r="AN56" s="248"/>
      <c r="AO56" s="248"/>
      <c r="AP56" s="248"/>
      <c r="AQ56" s="248"/>
      <c r="AR56" s="248"/>
      <c r="AS56" s="248"/>
      <c r="AT56" s="248"/>
      <c r="AU56" s="248"/>
      <c r="AV56" s="248"/>
      <c r="AW56" s="248"/>
      <c r="AX56" s="248"/>
      <c r="AY56" s="248" t="s">
        <v>0</v>
      </c>
      <c r="AZ56" s="248"/>
      <c r="BA56" s="248"/>
      <c r="BB56" s="248"/>
      <c r="BC56" s="248"/>
      <c r="BD56" s="248"/>
      <c r="BE56" s="248"/>
      <c r="BF56" s="248"/>
      <c r="BG56" s="248"/>
      <c r="BH56" s="248"/>
      <c r="BI56" s="248"/>
      <c r="BJ56" s="248"/>
      <c r="BK56" s="248"/>
      <c r="BL56" s="248"/>
      <c r="BM56" s="248"/>
      <c r="BN56" s="248"/>
      <c r="BO56" s="50"/>
      <c r="BP56" s="50"/>
      <c r="BQ56" s="50"/>
    </row>
    <row r="57" spans="1:79" s="46" customFormat="1" ht="24" customHeight="1" x14ac:dyDescent="0.25">
      <c r="A57" s="320"/>
      <c r="B57" s="321"/>
      <c r="C57" s="248"/>
      <c r="D57" s="248"/>
      <c r="E57" s="248"/>
      <c r="F57" s="248"/>
      <c r="G57" s="248"/>
      <c r="H57" s="248"/>
      <c r="I57" s="248"/>
      <c r="J57" s="248"/>
      <c r="K57" s="248"/>
      <c r="L57" s="248"/>
      <c r="M57" s="248"/>
      <c r="N57" s="248"/>
      <c r="O57" s="248"/>
      <c r="P57" s="248"/>
      <c r="Q57" s="248"/>
      <c r="R57" s="248"/>
      <c r="S57" s="248" t="s">
        <v>2</v>
      </c>
      <c r="T57" s="248"/>
      <c r="U57" s="248"/>
      <c r="V57" s="248"/>
      <c r="W57" s="248"/>
      <c r="X57" s="248" t="s">
        <v>1</v>
      </c>
      <c r="Y57" s="248"/>
      <c r="Z57" s="248"/>
      <c r="AA57" s="248"/>
      <c r="AB57" s="248"/>
      <c r="AC57" s="248" t="s">
        <v>26</v>
      </c>
      <c r="AD57" s="248"/>
      <c r="AE57" s="248"/>
      <c r="AF57" s="248"/>
      <c r="AG57" s="248"/>
      <c r="AH57" s="248"/>
      <c r="AI57" s="248" t="s">
        <v>2</v>
      </c>
      <c r="AJ57" s="248"/>
      <c r="AK57" s="248"/>
      <c r="AL57" s="248"/>
      <c r="AM57" s="248"/>
      <c r="AN57" s="248" t="s">
        <v>1</v>
      </c>
      <c r="AO57" s="248"/>
      <c r="AP57" s="248"/>
      <c r="AQ57" s="248"/>
      <c r="AR57" s="248"/>
      <c r="AS57" s="248" t="s">
        <v>26</v>
      </c>
      <c r="AT57" s="248"/>
      <c r="AU57" s="248"/>
      <c r="AV57" s="248"/>
      <c r="AW57" s="248"/>
      <c r="AX57" s="248"/>
      <c r="AY57" s="89" t="s">
        <v>2</v>
      </c>
      <c r="AZ57" s="325"/>
      <c r="BA57" s="325"/>
      <c r="BB57" s="325"/>
      <c r="BC57" s="90"/>
      <c r="BD57" s="89" t="s">
        <v>1</v>
      </c>
      <c r="BE57" s="325"/>
      <c r="BF57" s="325"/>
      <c r="BG57" s="325"/>
      <c r="BH57" s="90"/>
      <c r="BI57" s="248" t="s">
        <v>26</v>
      </c>
      <c r="BJ57" s="248"/>
      <c r="BK57" s="248"/>
      <c r="BL57" s="248"/>
      <c r="BM57" s="248"/>
      <c r="BN57" s="248"/>
      <c r="BO57" s="50"/>
      <c r="BP57" s="50"/>
      <c r="BQ57" s="50"/>
    </row>
    <row r="58" spans="1:79" ht="16" customHeight="1" x14ac:dyDescent="0.3">
      <c r="A58" s="119">
        <v>1</v>
      </c>
      <c r="B58" s="119"/>
      <c r="C58" s="119">
        <v>2</v>
      </c>
      <c r="D58" s="119"/>
      <c r="E58" s="119"/>
      <c r="F58" s="119"/>
      <c r="G58" s="119"/>
      <c r="H58" s="119"/>
      <c r="I58" s="119"/>
      <c r="J58" s="119"/>
      <c r="K58" s="119"/>
      <c r="L58" s="119"/>
      <c r="M58" s="119"/>
      <c r="N58" s="119"/>
      <c r="O58" s="119"/>
      <c r="P58" s="119"/>
      <c r="Q58" s="119"/>
      <c r="R58" s="119"/>
      <c r="S58" s="119">
        <v>3</v>
      </c>
      <c r="T58" s="119"/>
      <c r="U58" s="119"/>
      <c r="V58" s="119"/>
      <c r="W58" s="119"/>
      <c r="X58" s="119">
        <v>4</v>
      </c>
      <c r="Y58" s="119"/>
      <c r="Z58" s="119"/>
      <c r="AA58" s="119"/>
      <c r="AB58" s="119"/>
      <c r="AC58" s="119">
        <v>5</v>
      </c>
      <c r="AD58" s="119"/>
      <c r="AE58" s="119"/>
      <c r="AF58" s="119"/>
      <c r="AG58" s="119"/>
      <c r="AH58" s="119"/>
      <c r="AI58" s="119">
        <v>6</v>
      </c>
      <c r="AJ58" s="119"/>
      <c r="AK58" s="119"/>
      <c r="AL58" s="119"/>
      <c r="AM58" s="119"/>
      <c r="AN58" s="119">
        <v>7</v>
      </c>
      <c r="AO58" s="119"/>
      <c r="AP58" s="119"/>
      <c r="AQ58" s="119"/>
      <c r="AR58" s="119"/>
      <c r="AS58" s="119">
        <v>8</v>
      </c>
      <c r="AT58" s="119"/>
      <c r="AU58" s="119"/>
      <c r="AV58" s="119"/>
      <c r="AW58" s="119"/>
      <c r="AX58" s="119"/>
      <c r="AY58" s="119">
        <v>9</v>
      </c>
      <c r="AZ58" s="119"/>
      <c r="BA58" s="119"/>
      <c r="BB58" s="119"/>
      <c r="BC58" s="119"/>
      <c r="BD58" s="119">
        <v>10</v>
      </c>
      <c r="BE58" s="119"/>
      <c r="BF58" s="119"/>
      <c r="BG58" s="119"/>
      <c r="BH58" s="119"/>
      <c r="BI58" s="103">
        <v>11</v>
      </c>
      <c r="BJ58" s="104"/>
      <c r="BK58" s="104"/>
      <c r="BL58" s="104"/>
      <c r="BM58" s="104"/>
      <c r="BN58" s="105"/>
      <c r="BO58" s="10"/>
      <c r="BP58" s="10"/>
      <c r="BQ58" s="10"/>
    </row>
    <row r="59" spans="1:79" ht="18" hidden="1" customHeight="1" x14ac:dyDescent="0.3">
      <c r="A59" s="119" t="s">
        <v>13</v>
      </c>
      <c r="B59" s="119"/>
      <c r="C59" s="275" t="s">
        <v>14</v>
      </c>
      <c r="D59" s="275"/>
      <c r="E59" s="275"/>
      <c r="F59" s="275"/>
      <c r="G59" s="275"/>
      <c r="H59" s="275"/>
      <c r="I59" s="275"/>
      <c r="J59" s="275"/>
      <c r="K59" s="275"/>
      <c r="L59" s="275"/>
      <c r="M59" s="275"/>
      <c r="N59" s="275"/>
      <c r="O59" s="275"/>
      <c r="P59" s="275"/>
      <c r="Q59" s="275"/>
      <c r="R59" s="275"/>
      <c r="S59" s="261" t="s">
        <v>10</v>
      </c>
      <c r="T59" s="261"/>
      <c r="U59" s="261"/>
      <c r="V59" s="261"/>
      <c r="W59" s="261"/>
      <c r="X59" s="261" t="s">
        <v>9</v>
      </c>
      <c r="Y59" s="261"/>
      <c r="Z59" s="261"/>
      <c r="AA59" s="261"/>
      <c r="AB59" s="261"/>
      <c r="AC59" s="262" t="s">
        <v>16</v>
      </c>
      <c r="AD59" s="263"/>
      <c r="AE59" s="263"/>
      <c r="AF59" s="263"/>
      <c r="AG59" s="263"/>
      <c r="AH59" s="263"/>
      <c r="AI59" s="261" t="s">
        <v>11</v>
      </c>
      <c r="AJ59" s="261"/>
      <c r="AK59" s="261"/>
      <c r="AL59" s="261"/>
      <c r="AM59" s="261"/>
      <c r="AN59" s="261" t="s">
        <v>12</v>
      </c>
      <c r="AO59" s="261"/>
      <c r="AP59" s="261"/>
      <c r="AQ59" s="261"/>
      <c r="AR59" s="261"/>
      <c r="AS59" s="262" t="s">
        <v>16</v>
      </c>
      <c r="AT59" s="263"/>
      <c r="AU59" s="263"/>
      <c r="AV59" s="263"/>
      <c r="AW59" s="263"/>
      <c r="AX59" s="263"/>
      <c r="AY59" s="143" t="s">
        <v>17</v>
      </c>
      <c r="AZ59" s="144"/>
      <c r="BA59" s="144"/>
      <c r="BB59" s="144"/>
      <c r="BC59" s="145"/>
      <c r="BD59" s="143" t="s">
        <v>17</v>
      </c>
      <c r="BE59" s="144"/>
      <c r="BF59" s="144"/>
      <c r="BG59" s="144"/>
      <c r="BH59" s="145"/>
      <c r="BI59" s="263" t="s">
        <v>16</v>
      </c>
      <c r="BJ59" s="263"/>
      <c r="BK59" s="263"/>
      <c r="BL59" s="263"/>
      <c r="BM59" s="263"/>
      <c r="BN59" s="263"/>
      <c r="BO59" s="5"/>
      <c r="BP59" s="5"/>
      <c r="BQ59" s="5"/>
      <c r="CA59" s="1" t="s">
        <v>21</v>
      </c>
    </row>
    <row r="60" spans="1:79" ht="58" customHeight="1" x14ac:dyDescent="0.3">
      <c r="A60" s="119">
        <v>1</v>
      </c>
      <c r="B60" s="119"/>
      <c r="C60" s="120" t="s">
        <v>309</v>
      </c>
      <c r="D60" s="257"/>
      <c r="E60" s="257"/>
      <c r="F60" s="257"/>
      <c r="G60" s="257"/>
      <c r="H60" s="257"/>
      <c r="I60" s="257"/>
      <c r="J60" s="257"/>
      <c r="K60" s="257"/>
      <c r="L60" s="257"/>
      <c r="M60" s="257"/>
      <c r="N60" s="257"/>
      <c r="O60" s="257"/>
      <c r="P60" s="257"/>
      <c r="Q60" s="257"/>
      <c r="R60" s="258"/>
      <c r="S60" s="242">
        <f>AA44</f>
        <v>0</v>
      </c>
      <c r="T60" s="242"/>
      <c r="U60" s="242"/>
      <c r="V60" s="242"/>
      <c r="W60" s="242"/>
      <c r="X60" s="242">
        <f>AF46</f>
        <v>607091</v>
      </c>
      <c r="Y60" s="242"/>
      <c r="Z60" s="242"/>
      <c r="AA60" s="242"/>
      <c r="AB60" s="242"/>
      <c r="AC60" s="242">
        <f>S60+X60</f>
        <v>607091</v>
      </c>
      <c r="AD60" s="242"/>
      <c r="AE60" s="242"/>
      <c r="AF60" s="242"/>
      <c r="AG60" s="242"/>
      <c r="AH60" s="242"/>
      <c r="AI60" s="242">
        <f>AP44</f>
        <v>0</v>
      </c>
      <c r="AJ60" s="242"/>
      <c r="AK60" s="242"/>
      <c r="AL60" s="242"/>
      <c r="AM60" s="242"/>
      <c r="AN60" s="242">
        <f>AU46</f>
        <v>584310</v>
      </c>
      <c r="AO60" s="242"/>
      <c r="AP60" s="242"/>
      <c r="AQ60" s="242"/>
      <c r="AR60" s="242"/>
      <c r="AS60" s="242">
        <f>AI60+AN60</f>
        <v>584310</v>
      </c>
      <c r="AT60" s="242"/>
      <c r="AU60" s="242"/>
      <c r="AV60" s="242"/>
      <c r="AW60" s="242"/>
      <c r="AX60" s="242"/>
      <c r="AY60" s="242">
        <f>AI60-S60</f>
        <v>0</v>
      </c>
      <c r="AZ60" s="242"/>
      <c r="BA60" s="242"/>
      <c r="BB60" s="242"/>
      <c r="BC60" s="242"/>
      <c r="BD60" s="291">
        <f>AN60-X60</f>
        <v>-22781</v>
      </c>
      <c r="BE60" s="291"/>
      <c r="BF60" s="291"/>
      <c r="BG60" s="291"/>
      <c r="BH60" s="291"/>
      <c r="BI60" s="291">
        <f>AY60+BD60</f>
        <v>-22781</v>
      </c>
      <c r="BJ60" s="291"/>
      <c r="BK60" s="291"/>
      <c r="BL60" s="291"/>
      <c r="BM60" s="291"/>
      <c r="BN60" s="291"/>
      <c r="BO60" s="6"/>
      <c r="BP60" s="6"/>
      <c r="BQ60" s="6"/>
      <c r="CA60" s="1" t="s">
        <v>22</v>
      </c>
    </row>
    <row r="61" spans="1:79" s="37" customFormat="1" ht="15" hidden="1" customHeight="1" x14ac:dyDescent="0.3">
      <c r="A61" s="270"/>
      <c r="B61" s="270"/>
      <c r="C61" s="271" t="s">
        <v>82</v>
      </c>
      <c r="D61" s="272"/>
      <c r="E61" s="272"/>
      <c r="F61" s="272"/>
      <c r="G61" s="272"/>
      <c r="H61" s="272"/>
      <c r="I61" s="272"/>
      <c r="J61" s="272"/>
      <c r="K61" s="272"/>
      <c r="L61" s="272"/>
      <c r="M61" s="272"/>
      <c r="N61" s="272"/>
      <c r="O61" s="272"/>
      <c r="P61" s="272"/>
      <c r="Q61" s="272"/>
      <c r="R61" s="273"/>
      <c r="S61" s="274">
        <v>0</v>
      </c>
      <c r="T61" s="274"/>
      <c r="U61" s="274"/>
      <c r="V61" s="274"/>
      <c r="W61" s="274"/>
      <c r="X61" s="274">
        <v>150000</v>
      </c>
      <c r="Y61" s="274"/>
      <c r="Z61" s="274"/>
      <c r="AA61" s="274"/>
      <c r="AB61" s="274"/>
      <c r="AC61" s="274">
        <f>S61+X61</f>
        <v>150000</v>
      </c>
      <c r="AD61" s="274"/>
      <c r="AE61" s="274"/>
      <c r="AF61" s="274"/>
      <c r="AG61" s="274"/>
      <c r="AH61" s="274"/>
      <c r="AI61" s="274">
        <v>0</v>
      </c>
      <c r="AJ61" s="274"/>
      <c r="AK61" s="274"/>
      <c r="AL61" s="274"/>
      <c r="AM61" s="274"/>
      <c r="AN61" s="274">
        <v>0</v>
      </c>
      <c r="AO61" s="274"/>
      <c r="AP61" s="274"/>
      <c r="AQ61" s="274"/>
      <c r="AR61" s="274"/>
      <c r="AS61" s="274">
        <f>AI61+AN61</f>
        <v>0</v>
      </c>
      <c r="AT61" s="274"/>
      <c r="AU61" s="274"/>
      <c r="AV61" s="274"/>
      <c r="AW61" s="274"/>
      <c r="AX61" s="274"/>
      <c r="AY61" s="274">
        <f>AI61-S61</f>
        <v>0</v>
      </c>
      <c r="AZ61" s="274"/>
      <c r="BA61" s="274"/>
      <c r="BB61" s="274"/>
      <c r="BC61" s="274"/>
      <c r="BD61" s="276">
        <f>AN61-X61</f>
        <v>-150000</v>
      </c>
      <c r="BE61" s="276"/>
      <c r="BF61" s="276"/>
      <c r="BG61" s="276"/>
      <c r="BH61" s="276"/>
      <c r="BI61" s="276">
        <f>AY61+BD61</f>
        <v>-150000</v>
      </c>
      <c r="BJ61" s="276"/>
      <c r="BK61" s="276"/>
      <c r="BL61" s="276"/>
      <c r="BM61" s="276"/>
      <c r="BN61" s="276"/>
      <c r="BO61" s="38"/>
      <c r="BP61" s="38"/>
      <c r="BQ61" s="38"/>
    </row>
    <row r="63" spans="1:79" ht="15.75" customHeight="1" x14ac:dyDescent="0.3">
      <c r="A63" s="118" t="s">
        <v>43</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row>
    <row r="64" spans="1:79" ht="15.75" customHeight="1" x14ac:dyDescent="0.3">
      <c r="A64" s="118" t="s">
        <v>61</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row>
    <row r="65" spans="1:79" ht="8.25" customHeight="1" x14ac:dyDescent="0.3"/>
    <row r="66" spans="1:79" s="46" customFormat="1" ht="34.5" customHeight="1" x14ac:dyDescent="0.25">
      <c r="A66" s="318" t="s">
        <v>3</v>
      </c>
      <c r="B66" s="319"/>
      <c r="C66" s="318" t="s">
        <v>6</v>
      </c>
      <c r="D66" s="323"/>
      <c r="E66" s="323"/>
      <c r="F66" s="323"/>
      <c r="G66" s="323"/>
      <c r="H66" s="323"/>
      <c r="I66" s="319"/>
      <c r="J66" s="318" t="s">
        <v>5</v>
      </c>
      <c r="K66" s="323"/>
      <c r="L66" s="323"/>
      <c r="M66" s="323"/>
      <c r="N66" s="319"/>
      <c r="O66" s="318" t="s">
        <v>4</v>
      </c>
      <c r="P66" s="323"/>
      <c r="Q66" s="323"/>
      <c r="R66" s="323"/>
      <c r="S66" s="323"/>
      <c r="T66" s="323"/>
      <c r="U66" s="323"/>
      <c r="V66" s="323"/>
      <c r="W66" s="323"/>
      <c r="X66" s="319"/>
      <c r="Y66" s="248" t="s">
        <v>25</v>
      </c>
      <c r="Z66" s="248"/>
      <c r="AA66" s="248"/>
      <c r="AB66" s="248"/>
      <c r="AC66" s="248"/>
      <c r="AD66" s="248"/>
      <c r="AE66" s="248"/>
      <c r="AF66" s="248"/>
      <c r="AG66" s="248"/>
      <c r="AH66" s="248"/>
      <c r="AI66" s="248"/>
      <c r="AJ66" s="248"/>
      <c r="AK66" s="248"/>
      <c r="AL66" s="248"/>
      <c r="AM66" s="248"/>
      <c r="AN66" s="248" t="s">
        <v>45</v>
      </c>
      <c r="AO66" s="248"/>
      <c r="AP66" s="248"/>
      <c r="AQ66" s="248"/>
      <c r="AR66" s="248"/>
      <c r="AS66" s="248"/>
      <c r="AT66" s="248"/>
      <c r="AU66" s="248"/>
      <c r="AV66" s="248"/>
      <c r="AW66" s="248"/>
      <c r="AX66" s="248"/>
      <c r="AY66" s="248"/>
      <c r="AZ66" s="248"/>
      <c r="BA66" s="248"/>
      <c r="BB66" s="248"/>
      <c r="BC66" s="322" t="s">
        <v>0</v>
      </c>
      <c r="BD66" s="322"/>
      <c r="BE66" s="322"/>
      <c r="BF66" s="322"/>
      <c r="BG66" s="322"/>
      <c r="BH66" s="322"/>
      <c r="BI66" s="322"/>
      <c r="BJ66" s="322"/>
      <c r="BK66" s="322"/>
      <c r="BL66" s="322"/>
      <c r="BM66" s="322"/>
      <c r="BN66" s="322"/>
      <c r="BO66" s="322"/>
      <c r="BP66" s="322"/>
      <c r="BQ66" s="322"/>
      <c r="BR66" s="56"/>
      <c r="BS66" s="56"/>
      <c r="BT66" s="56"/>
      <c r="BU66" s="56"/>
      <c r="BV66" s="56"/>
      <c r="BW66" s="56"/>
      <c r="BX66" s="56"/>
      <c r="BY66" s="56"/>
      <c r="BZ66" s="51"/>
    </row>
    <row r="67" spans="1:79" s="46" customFormat="1" ht="21" customHeight="1" x14ac:dyDescent="0.25">
      <c r="A67" s="320"/>
      <c r="B67" s="321"/>
      <c r="C67" s="320"/>
      <c r="D67" s="324"/>
      <c r="E67" s="324"/>
      <c r="F67" s="324"/>
      <c r="G67" s="324"/>
      <c r="H67" s="324"/>
      <c r="I67" s="321"/>
      <c r="J67" s="320"/>
      <c r="K67" s="324"/>
      <c r="L67" s="324"/>
      <c r="M67" s="324"/>
      <c r="N67" s="321"/>
      <c r="O67" s="320"/>
      <c r="P67" s="324"/>
      <c r="Q67" s="324"/>
      <c r="R67" s="324"/>
      <c r="S67" s="324"/>
      <c r="T67" s="324"/>
      <c r="U67" s="324"/>
      <c r="V67" s="324"/>
      <c r="W67" s="324"/>
      <c r="X67" s="321"/>
      <c r="Y67" s="89" t="s">
        <v>2</v>
      </c>
      <c r="Z67" s="325"/>
      <c r="AA67" s="325"/>
      <c r="AB67" s="325"/>
      <c r="AC67" s="90"/>
      <c r="AD67" s="89" t="s">
        <v>1</v>
      </c>
      <c r="AE67" s="325"/>
      <c r="AF67" s="325"/>
      <c r="AG67" s="325"/>
      <c r="AH67" s="90"/>
      <c r="AI67" s="248" t="s">
        <v>26</v>
      </c>
      <c r="AJ67" s="248"/>
      <c r="AK67" s="248"/>
      <c r="AL67" s="248"/>
      <c r="AM67" s="248"/>
      <c r="AN67" s="248" t="s">
        <v>2</v>
      </c>
      <c r="AO67" s="248"/>
      <c r="AP67" s="248"/>
      <c r="AQ67" s="248"/>
      <c r="AR67" s="248"/>
      <c r="AS67" s="248" t="s">
        <v>1</v>
      </c>
      <c r="AT67" s="248"/>
      <c r="AU67" s="248"/>
      <c r="AV67" s="248"/>
      <c r="AW67" s="248"/>
      <c r="AX67" s="248" t="s">
        <v>26</v>
      </c>
      <c r="AY67" s="248"/>
      <c r="AZ67" s="248"/>
      <c r="BA67" s="248"/>
      <c r="BB67" s="248"/>
      <c r="BC67" s="248" t="s">
        <v>2</v>
      </c>
      <c r="BD67" s="248"/>
      <c r="BE67" s="248"/>
      <c r="BF67" s="248"/>
      <c r="BG67" s="248"/>
      <c r="BH67" s="248" t="s">
        <v>1</v>
      </c>
      <c r="BI67" s="248"/>
      <c r="BJ67" s="248"/>
      <c r="BK67" s="248"/>
      <c r="BL67" s="248"/>
      <c r="BM67" s="248" t="s">
        <v>26</v>
      </c>
      <c r="BN67" s="248"/>
      <c r="BO67" s="248"/>
      <c r="BP67" s="248"/>
      <c r="BQ67" s="248"/>
      <c r="BR67" s="50"/>
      <c r="BS67" s="50"/>
      <c r="BT67" s="50"/>
      <c r="BU67" s="50"/>
      <c r="BV67" s="50"/>
      <c r="BW67" s="50"/>
      <c r="BX67" s="50"/>
      <c r="BY67" s="50"/>
      <c r="BZ67" s="51"/>
    </row>
    <row r="68" spans="1:79" ht="16" customHeight="1" x14ac:dyDescent="0.3">
      <c r="A68" s="119">
        <v>1</v>
      </c>
      <c r="B68" s="119"/>
      <c r="C68" s="119">
        <v>2</v>
      </c>
      <c r="D68" s="119"/>
      <c r="E68" s="119"/>
      <c r="F68" s="119"/>
      <c r="G68" s="119"/>
      <c r="H68" s="119"/>
      <c r="I68" s="119"/>
      <c r="J68" s="119">
        <v>3</v>
      </c>
      <c r="K68" s="119"/>
      <c r="L68" s="119"/>
      <c r="M68" s="119"/>
      <c r="N68" s="119"/>
      <c r="O68" s="119">
        <v>4</v>
      </c>
      <c r="P68" s="119"/>
      <c r="Q68" s="119"/>
      <c r="R68" s="119"/>
      <c r="S68" s="119"/>
      <c r="T68" s="119"/>
      <c r="U68" s="119"/>
      <c r="V68" s="119"/>
      <c r="W68" s="119"/>
      <c r="X68" s="119"/>
      <c r="Y68" s="119">
        <v>5</v>
      </c>
      <c r="Z68" s="119"/>
      <c r="AA68" s="119"/>
      <c r="AB68" s="119"/>
      <c r="AC68" s="119"/>
      <c r="AD68" s="119">
        <v>6</v>
      </c>
      <c r="AE68" s="119"/>
      <c r="AF68" s="119"/>
      <c r="AG68" s="119"/>
      <c r="AH68" s="119"/>
      <c r="AI68" s="119">
        <v>7</v>
      </c>
      <c r="AJ68" s="119"/>
      <c r="AK68" s="119"/>
      <c r="AL68" s="119"/>
      <c r="AM68" s="119"/>
      <c r="AN68" s="103">
        <v>8</v>
      </c>
      <c r="AO68" s="104"/>
      <c r="AP68" s="104"/>
      <c r="AQ68" s="104"/>
      <c r="AR68" s="105"/>
      <c r="AS68" s="103">
        <v>9</v>
      </c>
      <c r="AT68" s="104"/>
      <c r="AU68" s="104"/>
      <c r="AV68" s="104"/>
      <c r="AW68" s="105"/>
      <c r="AX68" s="103">
        <v>10</v>
      </c>
      <c r="AY68" s="104"/>
      <c r="AZ68" s="104"/>
      <c r="BA68" s="104"/>
      <c r="BB68" s="105"/>
      <c r="BC68" s="103">
        <v>11</v>
      </c>
      <c r="BD68" s="104"/>
      <c r="BE68" s="104"/>
      <c r="BF68" s="104"/>
      <c r="BG68" s="105"/>
      <c r="BH68" s="103">
        <v>12</v>
      </c>
      <c r="BI68" s="104"/>
      <c r="BJ68" s="104"/>
      <c r="BK68" s="104"/>
      <c r="BL68" s="105"/>
      <c r="BM68" s="103">
        <v>13</v>
      </c>
      <c r="BN68" s="104"/>
      <c r="BO68" s="104"/>
      <c r="BP68" s="104"/>
      <c r="BQ68" s="105"/>
      <c r="BR68" s="47"/>
      <c r="BS68" s="47"/>
      <c r="BT68" s="47"/>
      <c r="BU68" s="47"/>
      <c r="BV68" s="47"/>
      <c r="BW68" s="47"/>
      <c r="BX68" s="47"/>
      <c r="BY68" s="47"/>
      <c r="BZ68" s="7"/>
    </row>
    <row r="69" spans="1:79" ht="12.75" hidden="1" customHeight="1" x14ac:dyDescent="0.3">
      <c r="A69" s="119" t="s">
        <v>36</v>
      </c>
      <c r="B69" s="119"/>
      <c r="C69" s="120" t="s">
        <v>14</v>
      </c>
      <c r="D69" s="121"/>
      <c r="E69" s="121"/>
      <c r="F69" s="121"/>
      <c r="G69" s="121"/>
      <c r="H69" s="121"/>
      <c r="I69" s="122"/>
      <c r="J69" s="119" t="s">
        <v>15</v>
      </c>
      <c r="K69" s="119"/>
      <c r="L69" s="119"/>
      <c r="M69" s="119"/>
      <c r="N69" s="119"/>
      <c r="O69" s="275" t="s">
        <v>37</v>
      </c>
      <c r="P69" s="275"/>
      <c r="Q69" s="275"/>
      <c r="R69" s="275"/>
      <c r="S69" s="275"/>
      <c r="T69" s="275"/>
      <c r="U69" s="275"/>
      <c r="V69" s="275"/>
      <c r="W69" s="275"/>
      <c r="X69" s="120"/>
      <c r="Y69" s="261" t="s">
        <v>10</v>
      </c>
      <c r="Z69" s="261"/>
      <c r="AA69" s="261"/>
      <c r="AB69" s="261"/>
      <c r="AC69" s="261"/>
      <c r="AD69" s="261" t="s">
        <v>29</v>
      </c>
      <c r="AE69" s="261"/>
      <c r="AF69" s="261"/>
      <c r="AG69" s="261"/>
      <c r="AH69" s="261"/>
      <c r="AI69" s="261" t="s">
        <v>77</v>
      </c>
      <c r="AJ69" s="261"/>
      <c r="AK69" s="261"/>
      <c r="AL69" s="261"/>
      <c r="AM69" s="261"/>
      <c r="AN69" s="261" t="s">
        <v>30</v>
      </c>
      <c r="AO69" s="261"/>
      <c r="AP69" s="261"/>
      <c r="AQ69" s="261"/>
      <c r="AR69" s="261"/>
      <c r="AS69" s="261" t="s">
        <v>11</v>
      </c>
      <c r="AT69" s="261"/>
      <c r="AU69" s="261"/>
      <c r="AV69" s="261"/>
      <c r="AW69" s="261"/>
      <c r="AX69" s="261" t="s">
        <v>78</v>
      </c>
      <c r="AY69" s="261"/>
      <c r="AZ69" s="261"/>
      <c r="BA69" s="261"/>
      <c r="BB69" s="261"/>
      <c r="BC69" s="261" t="s">
        <v>32</v>
      </c>
      <c r="BD69" s="261"/>
      <c r="BE69" s="261"/>
      <c r="BF69" s="261"/>
      <c r="BG69" s="261"/>
      <c r="BH69" s="261" t="s">
        <v>32</v>
      </c>
      <c r="BI69" s="261"/>
      <c r="BJ69" s="261"/>
      <c r="BK69" s="261"/>
      <c r="BL69" s="261"/>
      <c r="BM69" s="278" t="s">
        <v>16</v>
      </c>
      <c r="BN69" s="278"/>
      <c r="BO69" s="278"/>
      <c r="BP69" s="278"/>
      <c r="BQ69" s="278"/>
      <c r="BR69" s="10"/>
      <c r="BS69" s="10"/>
      <c r="BT69" s="7"/>
      <c r="BU69" s="7"/>
      <c r="BV69" s="7"/>
      <c r="BW69" s="7"/>
      <c r="BX69" s="7"/>
      <c r="BY69" s="7"/>
      <c r="BZ69" s="7"/>
      <c r="CA69" s="1" t="s">
        <v>23</v>
      </c>
    </row>
    <row r="70" spans="1:79" s="37" customFormat="1" ht="15" x14ac:dyDescent="0.3">
      <c r="A70" s="270">
        <v>0</v>
      </c>
      <c r="B70" s="270"/>
      <c r="C70" s="280" t="s">
        <v>83</v>
      </c>
      <c r="D70" s="280"/>
      <c r="E70" s="280"/>
      <c r="F70" s="280"/>
      <c r="G70" s="280"/>
      <c r="H70" s="280"/>
      <c r="I70" s="280"/>
      <c r="J70" s="280" t="s">
        <v>84</v>
      </c>
      <c r="K70" s="280"/>
      <c r="L70" s="280"/>
      <c r="M70" s="280"/>
      <c r="N70" s="280"/>
      <c r="O70" s="280" t="s">
        <v>84</v>
      </c>
      <c r="P70" s="280"/>
      <c r="Q70" s="280"/>
      <c r="R70" s="280"/>
      <c r="S70" s="280"/>
      <c r="T70" s="280"/>
      <c r="U70" s="280"/>
      <c r="V70" s="280"/>
      <c r="W70" s="280"/>
      <c r="X70" s="280"/>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39"/>
      <c r="BS70" s="39"/>
      <c r="BT70" s="39"/>
      <c r="BU70" s="39"/>
      <c r="BV70" s="39"/>
      <c r="BW70" s="39"/>
      <c r="BX70" s="39"/>
      <c r="BY70" s="39"/>
      <c r="BZ70" s="40"/>
      <c r="CA70" s="37" t="s">
        <v>24</v>
      </c>
    </row>
    <row r="71" spans="1:79" ht="50.5" customHeight="1" x14ac:dyDescent="0.3">
      <c r="A71" s="119">
        <v>1</v>
      </c>
      <c r="B71" s="119"/>
      <c r="C71" s="91" t="s">
        <v>465</v>
      </c>
      <c r="D71" s="249"/>
      <c r="E71" s="249"/>
      <c r="F71" s="249"/>
      <c r="G71" s="249"/>
      <c r="H71" s="249"/>
      <c r="I71" s="250"/>
      <c r="J71" s="251" t="s">
        <v>466</v>
      </c>
      <c r="K71" s="251"/>
      <c r="L71" s="251"/>
      <c r="M71" s="251"/>
      <c r="N71" s="251"/>
      <c r="O71" s="94" t="s">
        <v>88</v>
      </c>
      <c r="P71" s="252"/>
      <c r="Q71" s="252"/>
      <c r="R71" s="252"/>
      <c r="S71" s="252"/>
      <c r="T71" s="252"/>
      <c r="U71" s="252"/>
      <c r="V71" s="252"/>
      <c r="W71" s="252"/>
      <c r="X71" s="253"/>
      <c r="Y71" s="242">
        <v>0</v>
      </c>
      <c r="Z71" s="242"/>
      <c r="AA71" s="242"/>
      <c r="AB71" s="242"/>
      <c r="AC71" s="242"/>
      <c r="AD71" s="292">
        <v>607.1</v>
      </c>
      <c r="AE71" s="292"/>
      <c r="AF71" s="292"/>
      <c r="AG71" s="292"/>
      <c r="AH71" s="292"/>
      <c r="AI71" s="292">
        <v>607.1</v>
      </c>
      <c r="AJ71" s="292"/>
      <c r="AK71" s="292"/>
      <c r="AL71" s="292"/>
      <c r="AM71" s="292"/>
      <c r="AN71" s="242">
        <v>0</v>
      </c>
      <c r="AO71" s="242"/>
      <c r="AP71" s="242"/>
      <c r="AQ71" s="242"/>
      <c r="AR71" s="242"/>
      <c r="AS71" s="292">
        <v>584.29999999999995</v>
      </c>
      <c r="AT71" s="292"/>
      <c r="AU71" s="292"/>
      <c r="AV71" s="292"/>
      <c r="AW71" s="292"/>
      <c r="AX71" s="242">
        <v>0</v>
      </c>
      <c r="AY71" s="242"/>
      <c r="AZ71" s="242"/>
      <c r="BA71" s="242"/>
      <c r="BB71" s="242"/>
      <c r="BC71" s="242">
        <f>AN71-Y71</f>
        <v>0</v>
      </c>
      <c r="BD71" s="242"/>
      <c r="BE71" s="242"/>
      <c r="BF71" s="242"/>
      <c r="BG71" s="242"/>
      <c r="BH71" s="292">
        <f>AS71-AD71</f>
        <v>-22.800000000000068</v>
      </c>
      <c r="BI71" s="292"/>
      <c r="BJ71" s="292"/>
      <c r="BK71" s="292"/>
      <c r="BL71" s="292"/>
      <c r="BM71" s="292">
        <f>BH71</f>
        <v>-22.800000000000068</v>
      </c>
      <c r="BN71" s="292"/>
      <c r="BO71" s="292"/>
      <c r="BP71" s="292"/>
      <c r="BQ71" s="292"/>
      <c r="BR71" s="9"/>
      <c r="BS71" s="9"/>
      <c r="BT71" s="9"/>
      <c r="BU71" s="9"/>
      <c r="BV71" s="9"/>
      <c r="BW71" s="9"/>
      <c r="BX71" s="9"/>
      <c r="BY71" s="9"/>
      <c r="BZ71" s="7"/>
    </row>
    <row r="72" spans="1:79" ht="39" hidden="1" customHeight="1" x14ac:dyDescent="0.3">
      <c r="A72" s="119">
        <v>0</v>
      </c>
      <c r="B72" s="119"/>
      <c r="C72" s="91" t="s">
        <v>299</v>
      </c>
      <c r="D72" s="249"/>
      <c r="E72" s="249"/>
      <c r="F72" s="249"/>
      <c r="G72" s="249"/>
      <c r="H72" s="249"/>
      <c r="I72" s="250"/>
      <c r="J72" s="251" t="s">
        <v>90</v>
      </c>
      <c r="K72" s="251"/>
      <c r="L72" s="251"/>
      <c r="M72" s="251"/>
      <c r="N72" s="251"/>
      <c r="O72" s="94" t="s">
        <v>288</v>
      </c>
      <c r="P72" s="252"/>
      <c r="Q72" s="252"/>
      <c r="R72" s="252"/>
      <c r="S72" s="252"/>
      <c r="T72" s="252"/>
      <c r="U72" s="252"/>
      <c r="V72" s="252"/>
      <c r="W72" s="252"/>
      <c r="X72" s="253"/>
      <c r="Y72" s="242">
        <v>0</v>
      </c>
      <c r="Z72" s="242"/>
      <c r="AA72" s="242"/>
      <c r="AB72" s="242"/>
      <c r="AC72" s="242"/>
      <c r="AD72" s="242">
        <v>0</v>
      </c>
      <c r="AE72" s="242"/>
      <c r="AF72" s="242"/>
      <c r="AG72" s="242"/>
      <c r="AH72" s="242"/>
      <c r="AI72" s="242">
        <v>0</v>
      </c>
      <c r="AJ72" s="242"/>
      <c r="AK72" s="242"/>
      <c r="AL72" s="242"/>
      <c r="AM72" s="242"/>
      <c r="AN72" s="242">
        <v>0</v>
      </c>
      <c r="AO72" s="242"/>
      <c r="AP72" s="242"/>
      <c r="AQ72" s="242"/>
      <c r="AR72" s="242"/>
      <c r="AS72" s="242">
        <v>0</v>
      </c>
      <c r="AT72" s="242"/>
      <c r="AU72" s="242"/>
      <c r="AV72" s="242"/>
      <c r="AW72" s="242"/>
      <c r="AX72" s="242">
        <v>0</v>
      </c>
      <c r="AY72" s="242"/>
      <c r="AZ72" s="242"/>
      <c r="BA72" s="242"/>
      <c r="BB72" s="242"/>
      <c r="BC72" s="242">
        <f>AN72-Y72</f>
        <v>0</v>
      </c>
      <c r="BD72" s="242"/>
      <c r="BE72" s="242"/>
      <c r="BF72" s="242"/>
      <c r="BG72" s="242"/>
      <c r="BH72" s="242">
        <f>AS72-AD72</f>
        <v>0</v>
      </c>
      <c r="BI72" s="242"/>
      <c r="BJ72" s="242"/>
      <c r="BK72" s="242"/>
      <c r="BL72" s="242"/>
      <c r="BM72" s="242">
        <v>0</v>
      </c>
      <c r="BN72" s="242"/>
      <c r="BO72" s="242"/>
      <c r="BP72" s="242"/>
      <c r="BQ72" s="242"/>
      <c r="BR72" s="9"/>
      <c r="BS72" s="9"/>
      <c r="BT72" s="9"/>
      <c r="BU72" s="9"/>
      <c r="BV72" s="9"/>
      <c r="BW72" s="9"/>
      <c r="BX72" s="9"/>
      <c r="BY72" s="9"/>
      <c r="BZ72" s="7"/>
    </row>
    <row r="73" spans="1:79" s="37" customFormat="1" ht="15" x14ac:dyDescent="0.3">
      <c r="A73" s="270">
        <v>0</v>
      </c>
      <c r="B73" s="270"/>
      <c r="C73" s="192" t="s">
        <v>89</v>
      </c>
      <c r="D73" s="272"/>
      <c r="E73" s="272"/>
      <c r="F73" s="272"/>
      <c r="G73" s="272"/>
      <c r="H73" s="272"/>
      <c r="I73" s="273"/>
      <c r="J73" s="280" t="s">
        <v>84</v>
      </c>
      <c r="K73" s="280"/>
      <c r="L73" s="280"/>
      <c r="M73" s="280"/>
      <c r="N73" s="280"/>
      <c r="O73" s="192" t="s">
        <v>84</v>
      </c>
      <c r="P73" s="272"/>
      <c r="Q73" s="272"/>
      <c r="R73" s="272"/>
      <c r="S73" s="272"/>
      <c r="T73" s="272"/>
      <c r="U73" s="272"/>
      <c r="V73" s="272"/>
      <c r="W73" s="272"/>
      <c r="X73" s="273"/>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39"/>
      <c r="BS73" s="39"/>
      <c r="BT73" s="39"/>
      <c r="BU73" s="39"/>
      <c r="BV73" s="39"/>
      <c r="BW73" s="39"/>
      <c r="BX73" s="39"/>
      <c r="BY73" s="39"/>
      <c r="BZ73" s="40"/>
    </row>
    <row r="74" spans="1:79" ht="34.5" customHeight="1" x14ac:dyDescent="0.3">
      <c r="A74" s="119">
        <v>2</v>
      </c>
      <c r="B74" s="119"/>
      <c r="C74" s="91" t="s">
        <v>555</v>
      </c>
      <c r="D74" s="249"/>
      <c r="E74" s="249"/>
      <c r="F74" s="249"/>
      <c r="G74" s="249"/>
      <c r="H74" s="249"/>
      <c r="I74" s="250"/>
      <c r="J74" s="251" t="s">
        <v>85</v>
      </c>
      <c r="K74" s="251"/>
      <c r="L74" s="251"/>
      <c r="M74" s="251"/>
      <c r="N74" s="251"/>
      <c r="O74" s="94" t="s">
        <v>88</v>
      </c>
      <c r="P74" s="252"/>
      <c r="Q74" s="252"/>
      <c r="R74" s="252"/>
      <c r="S74" s="252"/>
      <c r="T74" s="252"/>
      <c r="U74" s="252"/>
      <c r="V74" s="252"/>
      <c r="W74" s="252"/>
      <c r="X74" s="253"/>
      <c r="Y74" s="242">
        <v>0</v>
      </c>
      <c r="Z74" s="242"/>
      <c r="AA74" s="242"/>
      <c r="AB74" s="242"/>
      <c r="AC74" s="242"/>
      <c r="AD74" s="242">
        <v>2</v>
      </c>
      <c r="AE74" s="242"/>
      <c r="AF74" s="242"/>
      <c r="AG74" s="242"/>
      <c r="AH74" s="242"/>
      <c r="AI74" s="242">
        <v>2</v>
      </c>
      <c r="AJ74" s="242"/>
      <c r="AK74" s="242"/>
      <c r="AL74" s="242"/>
      <c r="AM74" s="242"/>
      <c r="AN74" s="242">
        <v>0</v>
      </c>
      <c r="AO74" s="242"/>
      <c r="AP74" s="242"/>
      <c r="AQ74" s="242"/>
      <c r="AR74" s="242"/>
      <c r="AS74" s="242">
        <v>2</v>
      </c>
      <c r="AT74" s="242"/>
      <c r="AU74" s="242"/>
      <c r="AV74" s="242"/>
      <c r="AW74" s="242"/>
      <c r="AX74" s="242">
        <v>2</v>
      </c>
      <c r="AY74" s="242"/>
      <c r="AZ74" s="242"/>
      <c r="BA74" s="242"/>
      <c r="BB74" s="242"/>
      <c r="BC74" s="242">
        <v>0</v>
      </c>
      <c r="BD74" s="242"/>
      <c r="BE74" s="242"/>
      <c r="BF74" s="242"/>
      <c r="BG74" s="242"/>
      <c r="BH74" s="242">
        <v>0</v>
      </c>
      <c r="BI74" s="242"/>
      <c r="BJ74" s="242"/>
      <c r="BK74" s="242"/>
      <c r="BL74" s="242"/>
      <c r="BM74" s="242">
        <v>0</v>
      </c>
      <c r="BN74" s="242"/>
      <c r="BO74" s="242"/>
      <c r="BP74" s="242"/>
      <c r="BQ74" s="242"/>
      <c r="BR74" s="9"/>
      <c r="BS74" s="9"/>
      <c r="BT74" s="9"/>
      <c r="BU74" s="9"/>
      <c r="BV74" s="9"/>
      <c r="BW74" s="9"/>
      <c r="BX74" s="9"/>
      <c r="BY74" s="9"/>
      <c r="BZ74" s="7"/>
    </row>
    <row r="75" spans="1:79" ht="37.5" hidden="1" customHeight="1" x14ac:dyDescent="0.3">
      <c r="A75" s="119">
        <v>3</v>
      </c>
      <c r="B75" s="119"/>
      <c r="C75" s="91" t="s">
        <v>467</v>
      </c>
      <c r="D75" s="249"/>
      <c r="E75" s="249"/>
      <c r="F75" s="249"/>
      <c r="G75" s="249"/>
      <c r="H75" s="249"/>
      <c r="I75" s="250"/>
      <c r="J75" s="251" t="s">
        <v>85</v>
      </c>
      <c r="K75" s="251"/>
      <c r="L75" s="251"/>
      <c r="M75" s="251"/>
      <c r="N75" s="251"/>
      <c r="O75" s="94" t="s">
        <v>468</v>
      </c>
      <c r="P75" s="252"/>
      <c r="Q75" s="252"/>
      <c r="R75" s="252"/>
      <c r="S75" s="252"/>
      <c r="T75" s="252"/>
      <c r="U75" s="252"/>
      <c r="V75" s="252"/>
      <c r="W75" s="252"/>
      <c r="X75" s="253"/>
      <c r="Y75" s="242">
        <v>0</v>
      </c>
      <c r="Z75" s="242"/>
      <c r="AA75" s="242"/>
      <c r="AB75" s="242"/>
      <c r="AC75" s="242"/>
      <c r="AD75" s="242">
        <v>10</v>
      </c>
      <c r="AE75" s="242"/>
      <c r="AF75" s="242"/>
      <c r="AG75" s="242"/>
      <c r="AH75" s="242"/>
      <c r="AI75" s="242">
        <v>10</v>
      </c>
      <c r="AJ75" s="242"/>
      <c r="AK75" s="242"/>
      <c r="AL75" s="242"/>
      <c r="AM75" s="242"/>
      <c r="AN75" s="242">
        <v>0</v>
      </c>
      <c r="AO75" s="242"/>
      <c r="AP75" s="242"/>
      <c r="AQ75" s="242"/>
      <c r="AR75" s="242"/>
      <c r="AS75" s="242">
        <v>0</v>
      </c>
      <c r="AT75" s="242"/>
      <c r="AU75" s="242"/>
      <c r="AV75" s="242"/>
      <c r="AW75" s="242"/>
      <c r="AX75" s="242">
        <v>0</v>
      </c>
      <c r="AY75" s="242"/>
      <c r="AZ75" s="242"/>
      <c r="BA75" s="242"/>
      <c r="BB75" s="242"/>
      <c r="BC75" s="242">
        <v>0</v>
      </c>
      <c r="BD75" s="242"/>
      <c r="BE75" s="242"/>
      <c r="BF75" s="242"/>
      <c r="BG75" s="242"/>
      <c r="BH75" s="242">
        <v>-10</v>
      </c>
      <c r="BI75" s="242"/>
      <c r="BJ75" s="242"/>
      <c r="BK75" s="242"/>
      <c r="BL75" s="242"/>
      <c r="BM75" s="242">
        <v>-10</v>
      </c>
      <c r="BN75" s="242"/>
      <c r="BO75" s="242"/>
      <c r="BP75" s="242"/>
      <c r="BQ75" s="242"/>
      <c r="BR75" s="9"/>
      <c r="BS75" s="9"/>
      <c r="BT75" s="9"/>
      <c r="BU75" s="9"/>
      <c r="BV75" s="9"/>
      <c r="BW75" s="9"/>
      <c r="BX75" s="9"/>
      <c r="BY75" s="9"/>
      <c r="BZ75" s="7"/>
    </row>
    <row r="76" spans="1:79" s="37" customFormat="1" ht="21" customHeight="1" x14ac:dyDescent="0.3">
      <c r="A76" s="270">
        <v>0</v>
      </c>
      <c r="B76" s="270"/>
      <c r="C76" s="192" t="s">
        <v>92</v>
      </c>
      <c r="D76" s="272"/>
      <c r="E76" s="272"/>
      <c r="F76" s="272"/>
      <c r="G76" s="272"/>
      <c r="H76" s="272"/>
      <c r="I76" s="273"/>
      <c r="J76" s="280" t="s">
        <v>84</v>
      </c>
      <c r="K76" s="280"/>
      <c r="L76" s="280"/>
      <c r="M76" s="280"/>
      <c r="N76" s="280"/>
      <c r="O76" s="192" t="s">
        <v>84</v>
      </c>
      <c r="P76" s="272"/>
      <c r="Q76" s="272"/>
      <c r="R76" s="272"/>
      <c r="S76" s="272"/>
      <c r="T76" s="272"/>
      <c r="U76" s="272"/>
      <c r="V76" s="272"/>
      <c r="W76" s="272"/>
      <c r="X76" s="273"/>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39"/>
      <c r="BS76" s="39"/>
      <c r="BT76" s="39"/>
      <c r="BU76" s="39"/>
      <c r="BV76" s="39"/>
      <c r="BW76" s="39"/>
      <c r="BX76" s="39"/>
      <c r="BY76" s="39"/>
      <c r="BZ76" s="40"/>
    </row>
    <row r="77" spans="1:79" ht="41.5" customHeight="1" x14ac:dyDescent="0.3">
      <c r="A77" s="119">
        <v>3</v>
      </c>
      <c r="B77" s="119"/>
      <c r="C77" s="91" t="s">
        <v>562</v>
      </c>
      <c r="D77" s="249"/>
      <c r="E77" s="249"/>
      <c r="F77" s="249"/>
      <c r="G77" s="249"/>
      <c r="H77" s="249"/>
      <c r="I77" s="250"/>
      <c r="J77" s="251" t="s">
        <v>311</v>
      </c>
      <c r="K77" s="251"/>
      <c r="L77" s="251"/>
      <c r="M77" s="251"/>
      <c r="N77" s="251"/>
      <c r="O77" s="94" t="s">
        <v>94</v>
      </c>
      <c r="P77" s="252"/>
      <c r="Q77" s="252"/>
      <c r="R77" s="252"/>
      <c r="S77" s="252"/>
      <c r="T77" s="252"/>
      <c r="U77" s="252"/>
      <c r="V77" s="252"/>
      <c r="W77" s="252"/>
      <c r="X77" s="253"/>
      <c r="Y77" s="242">
        <v>0</v>
      </c>
      <c r="Z77" s="242"/>
      <c r="AA77" s="242"/>
      <c r="AB77" s="242"/>
      <c r="AC77" s="242"/>
      <c r="AD77" s="242">
        <v>303546</v>
      </c>
      <c r="AE77" s="242"/>
      <c r="AF77" s="242"/>
      <c r="AG77" s="242"/>
      <c r="AH77" s="242"/>
      <c r="AI77" s="242">
        <f>AD77</f>
        <v>303546</v>
      </c>
      <c r="AJ77" s="242"/>
      <c r="AK77" s="242"/>
      <c r="AL77" s="242"/>
      <c r="AM77" s="242"/>
      <c r="AN77" s="242">
        <v>0</v>
      </c>
      <c r="AO77" s="242"/>
      <c r="AP77" s="242"/>
      <c r="AQ77" s="242"/>
      <c r="AR77" s="242"/>
      <c r="AS77" s="242">
        <f>AD77</f>
        <v>303546</v>
      </c>
      <c r="AT77" s="242"/>
      <c r="AU77" s="242"/>
      <c r="AV77" s="242"/>
      <c r="AW77" s="242"/>
      <c r="AX77" s="242">
        <f>AS77</f>
        <v>303546</v>
      </c>
      <c r="AY77" s="242"/>
      <c r="AZ77" s="242"/>
      <c r="BA77" s="242"/>
      <c r="BB77" s="242"/>
      <c r="BC77" s="242">
        <f>AN77-Y77</f>
        <v>0</v>
      </c>
      <c r="BD77" s="242"/>
      <c r="BE77" s="242"/>
      <c r="BF77" s="242"/>
      <c r="BG77" s="242"/>
      <c r="BH77" s="242">
        <f>AS77-AD77</f>
        <v>0</v>
      </c>
      <c r="BI77" s="242"/>
      <c r="BJ77" s="242"/>
      <c r="BK77" s="242"/>
      <c r="BL77" s="242"/>
      <c r="BM77" s="242">
        <v>0</v>
      </c>
      <c r="BN77" s="242"/>
      <c r="BO77" s="242"/>
      <c r="BP77" s="242"/>
      <c r="BQ77" s="242"/>
      <c r="BR77" s="9"/>
      <c r="BS77" s="9"/>
      <c r="BT77" s="9"/>
      <c r="BU77" s="9"/>
      <c r="BV77" s="9"/>
      <c r="BW77" s="9"/>
      <c r="BX77" s="9"/>
      <c r="BY77" s="9"/>
      <c r="BZ77" s="7"/>
    </row>
    <row r="78" spans="1:79" s="37" customFormat="1" ht="15" x14ac:dyDescent="0.3">
      <c r="A78" s="270">
        <v>0</v>
      </c>
      <c r="B78" s="270"/>
      <c r="C78" s="192" t="s">
        <v>95</v>
      </c>
      <c r="D78" s="272"/>
      <c r="E78" s="272"/>
      <c r="F78" s="272"/>
      <c r="G78" s="272"/>
      <c r="H78" s="272"/>
      <c r="I78" s="273"/>
      <c r="J78" s="280" t="s">
        <v>84</v>
      </c>
      <c r="K78" s="280"/>
      <c r="L78" s="280"/>
      <c r="M78" s="280"/>
      <c r="N78" s="280"/>
      <c r="O78" s="192" t="s">
        <v>84</v>
      </c>
      <c r="P78" s="272"/>
      <c r="Q78" s="272"/>
      <c r="R78" s="272"/>
      <c r="S78" s="272"/>
      <c r="T78" s="272"/>
      <c r="U78" s="272"/>
      <c r="V78" s="272"/>
      <c r="W78" s="272"/>
      <c r="X78" s="273"/>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39"/>
      <c r="BS78" s="39"/>
      <c r="BT78" s="39"/>
      <c r="BU78" s="39"/>
      <c r="BV78" s="39"/>
      <c r="BW78" s="39"/>
      <c r="BX78" s="39"/>
      <c r="BY78" s="39"/>
      <c r="BZ78" s="40"/>
    </row>
    <row r="79" spans="1:79" ht="36" customHeight="1" x14ac:dyDescent="0.3">
      <c r="A79" s="119">
        <v>4</v>
      </c>
      <c r="B79" s="119"/>
      <c r="C79" s="91" t="s">
        <v>469</v>
      </c>
      <c r="D79" s="249"/>
      <c r="E79" s="249"/>
      <c r="F79" s="249"/>
      <c r="G79" s="249"/>
      <c r="H79" s="249"/>
      <c r="I79" s="250"/>
      <c r="J79" s="251" t="s">
        <v>163</v>
      </c>
      <c r="K79" s="251"/>
      <c r="L79" s="251"/>
      <c r="M79" s="251"/>
      <c r="N79" s="251"/>
      <c r="O79" s="94" t="s">
        <v>94</v>
      </c>
      <c r="P79" s="252"/>
      <c r="Q79" s="252"/>
      <c r="R79" s="252"/>
      <c r="S79" s="252"/>
      <c r="T79" s="252"/>
      <c r="U79" s="252"/>
      <c r="V79" s="252"/>
      <c r="W79" s="252"/>
      <c r="X79" s="253"/>
      <c r="Y79" s="242">
        <v>0</v>
      </c>
      <c r="Z79" s="242"/>
      <c r="AA79" s="242"/>
      <c r="AB79" s="242"/>
      <c r="AC79" s="242"/>
      <c r="AD79" s="292">
        <v>1.8</v>
      </c>
      <c r="AE79" s="292"/>
      <c r="AF79" s="292"/>
      <c r="AG79" s="292"/>
      <c r="AH79" s="292"/>
      <c r="AI79" s="292">
        <v>1.8</v>
      </c>
      <c r="AJ79" s="292"/>
      <c r="AK79" s="292"/>
      <c r="AL79" s="292"/>
      <c r="AM79" s="292"/>
      <c r="AN79" s="242">
        <v>0</v>
      </c>
      <c r="AO79" s="242"/>
      <c r="AP79" s="242"/>
      <c r="AQ79" s="242"/>
      <c r="AR79" s="242"/>
      <c r="AS79" s="292">
        <v>1.8</v>
      </c>
      <c r="AT79" s="292"/>
      <c r="AU79" s="292"/>
      <c r="AV79" s="292"/>
      <c r="AW79" s="292"/>
      <c r="AX79" s="292">
        <v>1.8</v>
      </c>
      <c r="AY79" s="292"/>
      <c r="AZ79" s="292"/>
      <c r="BA79" s="292"/>
      <c r="BB79" s="292"/>
      <c r="BC79" s="242">
        <v>0</v>
      </c>
      <c r="BD79" s="242"/>
      <c r="BE79" s="242"/>
      <c r="BF79" s="242"/>
      <c r="BG79" s="242"/>
      <c r="BH79" s="242">
        <v>0</v>
      </c>
      <c r="BI79" s="242"/>
      <c r="BJ79" s="242"/>
      <c r="BK79" s="242"/>
      <c r="BL79" s="242"/>
      <c r="BM79" s="242">
        <v>0</v>
      </c>
      <c r="BN79" s="242"/>
      <c r="BO79" s="242"/>
      <c r="BP79" s="242"/>
      <c r="BQ79" s="242"/>
      <c r="BR79" s="9"/>
      <c r="BS79" s="9"/>
      <c r="BT79" s="9"/>
      <c r="BU79" s="9"/>
      <c r="BV79" s="9"/>
      <c r="BW79" s="9"/>
      <c r="BX79" s="9"/>
      <c r="BY79" s="9"/>
      <c r="BZ79" s="7"/>
    </row>
    <row r="80" spans="1:79" ht="44.5" customHeight="1" x14ac:dyDescent="0.3">
      <c r="A80" s="119">
        <v>5</v>
      </c>
      <c r="B80" s="119"/>
      <c r="C80" s="91" t="s">
        <v>563</v>
      </c>
      <c r="D80" s="249"/>
      <c r="E80" s="249"/>
      <c r="F80" s="249"/>
      <c r="G80" s="249"/>
      <c r="H80" s="249"/>
      <c r="I80" s="250"/>
      <c r="J80" s="251" t="s">
        <v>163</v>
      </c>
      <c r="K80" s="251"/>
      <c r="L80" s="251"/>
      <c r="M80" s="251"/>
      <c r="N80" s="251"/>
      <c r="O80" s="94" t="s">
        <v>94</v>
      </c>
      <c r="P80" s="252"/>
      <c r="Q80" s="252"/>
      <c r="R80" s="252"/>
      <c r="S80" s="252"/>
      <c r="T80" s="252"/>
      <c r="U80" s="252"/>
      <c r="V80" s="252"/>
      <c r="W80" s="252"/>
      <c r="X80" s="253"/>
      <c r="Y80" s="242">
        <v>0</v>
      </c>
      <c r="Z80" s="242"/>
      <c r="AA80" s="242"/>
      <c r="AB80" s="242"/>
      <c r="AC80" s="242"/>
      <c r="AD80" s="242">
        <v>100</v>
      </c>
      <c r="AE80" s="242"/>
      <c r="AF80" s="242"/>
      <c r="AG80" s="242"/>
      <c r="AH80" s="242"/>
      <c r="AI80" s="242">
        <v>100</v>
      </c>
      <c r="AJ80" s="242"/>
      <c r="AK80" s="242"/>
      <c r="AL80" s="242"/>
      <c r="AM80" s="242"/>
      <c r="AN80" s="242">
        <v>0</v>
      </c>
      <c r="AO80" s="242"/>
      <c r="AP80" s="242"/>
      <c r="AQ80" s="242"/>
      <c r="AR80" s="242"/>
      <c r="AS80" s="242">
        <v>100</v>
      </c>
      <c r="AT80" s="242"/>
      <c r="AU80" s="242"/>
      <c r="AV80" s="242"/>
      <c r="AW80" s="242"/>
      <c r="AX80" s="242">
        <v>100</v>
      </c>
      <c r="AY80" s="242"/>
      <c r="AZ80" s="242"/>
      <c r="BA80" s="242"/>
      <c r="BB80" s="242"/>
      <c r="BC80" s="242">
        <v>0</v>
      </c>
      <c r="BD80" s="242"/>
      <c r="BE80" s="242"/>
      <c r="BF80" s="242"/>
      <c r="BG80" s="242"/>
      <c r="BH80" s="242">
        <v>0</v>
      </c>
      <c r="BI80" s="242"/>
      <c r="BJ80" s="242"/>
      <c r="BK80" s="242"/>
      <c r="BL80" s="242"/>
      <c r="BM80" s="242">
        <v>0</v>
      </c>
      <c r="BN80" s="242"/>
      <c r="BO80" s="242"/>
      <c r="BP80" s="242"/>
      <c r="BQ80" s="242"/>
      <c r="BR80" s="9"/>
      <c r="BS80" s="9"/>
      <c r="BT80" s="9"/>
      <c r="BU80" s="9"/>
      <c r="BV80" s="9"/>
      <c r="BW80" s="9"/>
      <c r="BX80" s="9"/>
      <c r="BY80" s="9"/>
      <c r="BZ80" s="7"/>
    </row>
    <row r="81" spans="1:79" ht="15.5" x14ac:dyDescent="0.3">
      <c r="A81" s="28"/>
      <c r="B81" s="28"/>
      <c r="C81" s="29"/>
      <c r="D81" s="29"/>
      <c r="E81" s="29"/>
      <c r="F81" s="29"/>
      <c r="G81" s="29"/>
      <c r="H81" s="29"/>
      <c r="I81" s="29"/>
      <c r="J81" s="29"/>
      <c r="K81" s="29"/>
      <c r="L81" s="29"/>
      <c r="M81" s="29"/>
      <c r="N81" s="29"/>
      <c r="O81" s="29"/>
      <c r="P81" s="29"/>
      <c r="Q81" s="29"/>
      <c r="R81" s="29"/>
      <c r="S81" s="29"/>
      <c r="T81" s="29"/>
      <c r="U81" s="29"/>
      <c r="V81" s="29"/>
      <c r="W81" s="29"/>
      <c r="X81" s="29"/>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c r="AY81" s="31"/>
      <c r="AZ81" s="31"/>
      <c r="BA81" s="31"/>
      <c r="BB81" s="31"/>
      <c r="BC81" s="31"/>
      <c r="BD81" s="31"/>
      <c r="BE81" s="31"/>
      <c r="BF81" s="31"/>
      <c r="BG81" s="31"/>
      <c r="BH81" s="31"/>
      <c r="BI81" s="31"/>
      <c r="BJ81" s="31"/>
      <c r="BK81" s="31"/>
      <c r="BL81" s="31"/>
      <c r="BM81" s="31"/>
      <c r="BN81" s="31"/>
      <c r="BO81" s="31"/>
      <c r="BP81" s="31"/>
      <c r="BQ81" s="31"/>
      <c r="BR81" s="9"/>
      <c r="BS81" s="9"/>
      <c r="BT81" s="9"/>
      <c r="BU81" s="9"/>
      <c r="BV81" s="9"/>
      <c r="BW81" s="9"/>
      <c r="BX81" s="9"/>
      <c r="BY81" s="9"/>
      <c r="BZ81" s="7"/>
    </row>
    <row r="82" spans="1:79" ht="15.75" customHeight="1" x14ac:dyDescent="0.3">
      <c r="A82" s="118" t="s">
        <v>62</v>
      </c>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row>
    <row r="83" spans="1:79" ht="9" customHeight="1" x14ac:dyDescent="0.3">
      <c r="A83" s="28"/>
      <c r="B83" s="28"/>
      <c r="C83" s="29"/>
      <c r="D83" s="29"/>
      <c r="E83" s="29"/>
      <c r="F83" s="29"/>
      <c r="G83" s="29"/>
      <c r="H83" s="29"/>
      <c r="I83" s="29"/>
      <c r="J83" s="29"/>
      <c r="K83" s="29"/>
      <c r="L83" s="29"/>
      <c r="M83" s="29"/>
      <c r="N83" s="29"/>
      <c r="O83" s="29"/>
      <c r="P83" s="29"/>
      <c r="Q83" s="29"/>
      <c r="R83" s="29"/>
      <c r="S83" s="29"/>
      <c r="T83" s="29"/>
      <c r="U83" s="29"/>
      <c r="V83" s="29"/>
      <c r="W83" s="29"/>
      <c r="X83" s="29"/>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c r="AY83" s="31"/>
      <c r="AZ83" s="31"/>
      <c r="BA83" s="31"/>
      <c r="BB83" s="31"/>
      <c r="BC83" s="31"/>
      <c r="BD83" s="31"/>
      <c r="BE83" s="31"/>
      <c r="BF83" s="31"/>
      <c r="BG83" s="31"/>
      <c r="BH83" s="31"/>
      <c r="BI83" s="31"/>
      <c r="BJ83" s="31"/>
      <c r="BK83" s="31"/>
      <c r="BL83" s="31"/>
      <c r="BM83" s="31"/>
      <c r="BN83" s="31"/>
      <c r="BO83" s="31"/>
      <c r="BP83" s="31"/>
      <c r="BQ83" s="31"/>
      <c r="BR83" s="9"/>
      <c r="BS83" s="9"/>
      <c r="BT83" s="9"/>
      <c r="BU83" s="9"/>
      <c r="BV83" s="9"/>
      <c r="BW83" s="9"/>
      <c r="BX83" s="9"/>
      <c r="BY83" s="9"/>
      <c r="BZ83" s="7"/>
    </row>
    <row r="84" spans="1:79" s="46" customFormat="1" ht="29.5" customHeight="1" x14ac:dyDescent="0.25">
      <c r="A84" s="318" t="s">
        <v>3</v>
      </c>
      <c r="B84" s="319"/>
      <c r="C84" s="318" t="s">
        <v>6</v>
      </c>
      <c r="D84" s="323"/>
      <c r="E84" s="323"/>
      <c r="F84" s="323"/>
      <c r="G84" s="323"/>
      <c r="H84" s="323"/>
      <c r="I84" s="319"/>
      <c r="J84" s="318" t="s">
        <v>5</v>
      </c>
      <c r="K84" s="323"/>
      <c r="L84" s="323"/>
      <c r="M84" s="323"/>
      <c r="N84" s="319"/>
      <c r="O84" s="89" t="s">
        <v>63</v>
      </c>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328"/>
      <c r="AW84" s="328"/>
      <c r="AX84" s="328"/>
      <c r="AY84" s="328"/>
      <c r="AZ84" s="328"/>
      <c r="BA84" s="328"/>
      <c r="BB84" s="328"/>
      <c r="BC84" s="328"/>
      <c r="BD84" s="328"/>
      <c r="BE84" s="328"/>
      <c r="BF84" s="328"/>
      <c r="BG84" s="328"/>
      <c r="BH84" s="328"/>
      <c r="BI84" s="328"/>
      <c r="BJ84" s="328"/>
      <c r="BK84" s="328"/>
      <c r="BL84" s="328"/>
      <c r="BM84" s="328"/>
      <c r="BN84" s="328"/>
      <c r="BO84" s="328"/>
      <c r="BP84" s="328"/>
      <c r="BQ84" s="329"/>
      <c r="BR84" s="56"/>
      <c r="BS84" s="56"/>
      <c r="BT84" s="56"/>
      <c r="BU84" s="56"/>
      <c r="BV84" s="56"/>
      <c r="BW84" s="56"/>
      <c r="BX84" s="56"/>
      <c r="BY84" s="56"/>
      <c r="BZ84" s="51"/>
    </row>
    <row r="85" spans="1:79" s="34" customFormat="1" ht="16" customHeight="1" x14ac:dyDescent="0.3">
      <c r="A85" s="243">
        <v>1</v>
      </c>
      <c r="B85" s="243"/>
      <c r="C85" s="243">
        <v>2</v>
      </c>
      <c r="D85" s="243"/>
      <c r="E85" s="243"/>
      <c r="F85" s="243"/>
      <c r="G85" s="243"/>
      <c r="H85" s="243"/>
      <c r="I85" s="243"/>
      <c r="J85" s="243">
        <v>3</v>
      </c>
      <c r="K85" s="243"/>
      <c r="L85" s="243"/>
      <c r="M85" s="243"/>
      <c r="N85" s="243"/>
      <c r="O85" s="143">
        <v>4</v>
      </c>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5"/>
      <c r="BR85" s="52"/>
      <c r="BS85" s="52"/>
      <c r="BT85" s="52"/>
      <c r="BU85" s="52"/>
      <c r="BV85" s="52"/>
      <c r="BW85" s="52"/>
      <c r="BX85" s="52"/>
      <c r="BY85" s="52"/>
      <c r="BZ85" s="33"/>
    </row>
    <row r="86" spans="1:79" s="34" customFormat="1" ht="12.75" hidden="1" customHeight="1" x14ac:dyDescent="0.3">
      <c r="A86" s="243" t="s">
        <v>36</v>
      </c>
      <c r="B86" s="243"/>
      <c r="C86" s="130" t="s">
        <v>14</v>
      </c>
      <c r="D86" s="131"/>
      <c r="E86" s="131"/>
      <c r="F86" s="131"/>
      <c r="G86" s="131"/>
      <c r="H86" s="131"/>
      <c r="I86" s="132"/>
      <c r="J86" s="243" t="s">
        <v>15</v>
      </c>
      <c r="K86" s="243"/>
      <c r="L86" s="243"/>
      <c r="M86" s="243"/>
      <c r="N86" s="243"/>
      <c r="O86" s="202" t="s">
        <v>71</v>
      </c>
      <c r="P86" s="203"/>
      <c r="Q86" s="203"/>
      <c r="R86" s="203"/>
      <c r="S86" s="203"/>
      <c r="T86" s="203"/>
      <c r="U86" s="203"/>
      <c r="V86" s="203"/>
      <c r="W86" s="203"/>
      <c r="X86" s="203"/>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7"/>
      <c r="BR86" s="35"/>
      <c r="BS86" s="35"/>
      <c r="BT86" s="33"/>
      <c r="BU86" s="33"/>
      <c r="BV86" s="33"/>
      <c r="BW86" s="33"/>
      <c r="BX86" s="33"/>
      <c r="BY86" s="33"/>
      <c r="BZ86" s="33"/>
      <c r="CA86" s="34" t="s">
        <v>70</v>
      </c>
    </row>
    <row r="87" spans="1:79" s="43" customFormat="1" ht="15" x14ac:dyDescent="0.3">
      <c r="A87" s="262">
        <v>0</v>
      </c>
      <c r="B87" s="262"/>
      <c r="C87" s="262" t="s">
        <v>83</v>
      </c>
      <c r="D87" s="262"/>
      <c r="E87" s="262"/>
      <c r="F87" s="262"/>
      <c r="G87" s="262"/>
      <c r="H87" s="262"/>
      <c r="I87" s="262"/>
      <c r="J87" s="262"/>
      <c r="K87" s="262"/>
      <c r="L87" s="262"/>
      <c r="M87" s="262"/>
      <c r="N87" s="262"/>
      <c r="O87" s="86"/>
      <c r="P87" s="87"/>
      <c r="Q87" s="87"/>
      <c r="R87" s="87"/>
      <c r="S87" s="87"/>
      <c r="T87" s="87"/>
      <c r="U87" s="87"/>
      <c r="V87" s="87"/>
      <c r="W87" s="87"/>
      <c r="X87" s="87"/>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5"/>
      <c r="BR87" s="41"/>
      <c r="BS87" s="41"/>
      <c r="BT87" s="41"/>
      <c r="BU87" s="41"/>
      <c r="BV87" s="41"/>
      <c r="BW87" s="41"/>
      <c r="BX87" s="41"/>
      <c r="BY87" s="41"/>
      <c r="BZ87" s="42"/>
      <c r="CA87" s="43" t="s">
        <v>65</v>
      </c>
    </row>
    <row r="88" spans="1:79" s="43" customFormat="1" ht="53" customHeight="1" x14ac:dyDescent="0.3">
      <c r="A88" s="239">
        <v>1</v>
      </c>
      <c r="B88" s="239"/>
      <c r="C88" s="238" t="s">
        <v>471</v>
      </c>
      <c r="D88" s="238"/>
      <c r="E88" s="238"/>
      <c r="F88" s="238"/>
      <c r="G88" s="238"/>
      <c r="H88" s="238"/>
      <c r="I88" s="238"/>
      <c r="J88" s="239" t="s">
        <v>472</v>
      </c>
      <c r="K88" s="239"/>
      <c r="L88" s="239"/>
      <c r="M88" s="239"/>
      <c r="N88" s="239"/>
      <c r="O88" s="77" t="s">
        <v>568</v>
      </c>
      <c r="P88" s="78"/>
      <c r="Q88" s="78"/>
      <c r="R88" s="78"/>
      <c r="S88" s="78"/>
      <c r="T88" s="78"/>
      <c r="U88" s="78"/>
      <c r="V88" s="78"/>
      <c r="W88" s="78"/>
      <c r="X88" s="78"/>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1"/>
      <c r="BR88" s="41"/>
      <c r="BS88" s="41"/>
      <c r="BT88" s="41"/>
      <c r="BU88" s="41"/>
      <c r="BV88" s="41"/>
      <c r="BW88" s="41"/>
      <c r="BX88" s="41"/>
      <c r="BY88" s="41"/>
      <c r="BZ88" s="42"/>
    </row>
    <row r="89" spans="1:79" s="43" customFormat="1" ht="20" hidden="1" customHeight="1" x14ac:dyDescent="0.3">
      <c r="A89" s="262">
        <v>0</v>
      </c>
      <c r="B89" s="262"/>
      <c r="C89" s="262" t="s">
        <v>89</v>
      </c>
      <c r="D89" s="262"/>
      <c r="E89" s="262"/>
      <c r="F89" s="262"/>
      <c r="G89" s="262"/>
      <c r="H89" s="262"/>
      <c r="I89" s="262"/>
      <c r="J89" s="262"/>
      <c r="K89" s="262"/>
      <c r="L89" s="262"/>
      <c r="M89" s="262"/>
      <c r="N89" s="262"/>
      <c r="O89" s="86"/>
      <c r="P89" s="87"/>
      <c r="Q89" s="87"/>
      <c r="R89" s="87"/>
      <c r="S89" s="87"/>
      <c r="T89" s="87"/>
      <c r="U89" s="87"/>
      <c r="V89" s="87"/>
      <c r="W89" s="87"/>
      <c r="X89" s="87"/>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5"/>
      <c r="BR89" s="41"/>
      <c r="BS89" s="41"/>
      <c r="BT89" s="41"/>
      <c r="BU89" s="41"/>
      <c r="BV89" s="41"/>
      <c r="BW89" s="41"/>
      <c r="BX89" s="41"/>
      <c r="BY89" s="41"/>
      <c r="BZ89" s="42"/>
    </row>
    <row r="90" spans="1:79" s="43" customFormat="1" ht="44" hidden="1" customHeight="1" x14ac:dyDescent="0.3">
      <c r="A90" s="239">
        <v>2</v>
      </c>
      <c r="B90" s="239"/>
      <c r="C90" s="238" t="s">
        <v>473</v>
      </c>
      <c r="D90" s="238"/>
      <c r="E90" s="238"/>
      <c r="F90" s="238"/>
      <c r="G90" s="238"/>
      <c r="H90" s="238"/>
      <c r="I90" s="238"/>
      <c r="J90" s="239" t="s">
        <v>85</v>
      </c>
      <c r="K90" s="239"/>
      <c r="L90" s="239"/>
      <c r="M90" s="239"/>
      <c r="N90" s="239"/>
      <c r="O90" s="77" t="s">
        <v>475</v>
      </c>
      <c r="P90" s="78"/>
      <c r="Q90" s="78"/>
      <c r="R90" s="78"/>
      <c r="S90" s="78"/>
      <c r="T90" s="78"/>
      <c r="U90" s="78"/>
      <c r="V90" s="78"/>
      <c r="W90" s="78"/>
      <c r="X90" s="78"/>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1"/>
      <c r="BR90" s="41"/>
      <c r="BS90" s="41"/>
      <c r="BT90" s="41"/>
      <c r="BU90" s="41"/>
      <c r="BV90" s="41"/>
      <c r="BW90" s="41"/>
      <c r="BX90" s="41"/>
      <c r="BY90" s="41"/>
      <c r="BZ90" s="42"/>
    </row>
    <row r="91" spans="1:79" s="43" customFormat="1" ht="26.5" hidden="1" customHeight="1" x14ac:dyDescent="0.3">
      <c r="A91" s="239">
        <v>3</v>
      </c>
      <c r="B91" s="239"/>
      <c r="C91" s="238" t="s">
        <v>474</v>
      </c>
      <c r="D91" s="238"/>
      <c r="E91" s="238"/>
      <c r="F91" s="238"/>
      <c r="G91" s="238"/>
      <c r="H91" s="238"/>
      <c r="I91" s="238"/>
      <c r="J91" s="239" t="s">
        <v>85</v>
      </c>
      <c r="K91" s="239"/>
      <c r="L91" s="239"/>
      <c r="M91" s="239"/>
      <c r="N91" s="239"/>
      <c r="O91" s="77" t="s">
        <v>476</v>
      </c>
      <c r="P91" s="78"/>
      <c r="Q91" s="78"/>
      <c r="R91" s="78"/>
      <c r="S91" s="78"/>
      <c r="T91" s="78"/>
      <c r="U91" s="78"/>
      <c r="V91" s="78"/>
      <c r="W91" s="78"/>
      <c r="X91" s="78"/>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1"/>
      <c r="BR91" s="41"/>
      <c r="BS91" s="41"/>
      <c r="BT91" s="41"/>
      <c r="BU91" s="41"/>
      <c r="BV91" s="41"/>
      <c r="BW91" s="41"/>
      <c r="BX91" s="41"/>
      <c r="BY91" s="41"/>
      <c r="BZ91" s="42"/>
    </row>
    <row r="92" spans="1:79" s="43" customFormat="1" ht="39.5" hidden="1" customHeight="1" x14ac:dyDescent="0.3">
      <c r="A92" s="262">
        <v>0</v>
      </c>
      <c r="B92" s="262"/>
      <c r="C92" s="262" t="s">
        <v>92</v>
      </c>
      <c r="D92" s="262"/>
      <c r="E92" s="262"/>
      <c r="F92" s="262"/>
      <c r="G92" s="262"/>
      <c r="H92" s="262"/>
      <c r="I92" s="262"/>
      <c r="J92" s="262"/>
      <c r="K92" s="262"/>
      <c r="L92" s="262"/>
      <c r="M92" s="262"/>
      <c r="N92" s="262"/>
      <c r="O92" s="86"/>
      <c r="P92" s="87"/>
      <c r="Q92" s="87"/>
      <c r="R92" s="87"/>
      <c r="S92" s="87"/>
      <c r="T92" s="87"/>
      <c r="U92" s="87"/>
      <c r="V92" s="87"/>
      <c r="W92" s="87"/>
      <c r="X92" s="87"/>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5"/>
      <c r="BR92" s="41"/>
      <c r="BS92" s="41"/>
      <c r="BT92" s="41"/>
      <c r="BU92" s="41"/>
      <c r="BV92" s="41"/>
      <c r="BW92" s="41"/>
      <c r="BX92" s="41"/>
      <c r="BY92" s="41"/>
      <c r="BZ92" s="42"/>
    </row>
    <row r="93" spans="1:79" s="43" customFormat="1" ht="41" hidden="1" customHeight="1" x14ac:dyDescent="0.3">
      <c r="A93" s="262">
        <v>0</v>
      </c>
      <c r="B93" s="262"/>
      <c r="C93" s="262"/>
      <c r="D93" s="262"/>
      <c r="E93" s="262"/>
      <c r="F93" s="262"/>
      <c r="G93" s="262"/>
      <c r="H93" s="262"/>
      <c r="I93" s="262"/>
      <c r="J93" s="262"/>
      <c r="K93" s="262"/>
      <c r="L93" s="262"/>
      <c r="M93" s="262"/>
      <c r="N93" s="262"/>
      <c r="O93" s="86"/>
      <c r="P93" s="87"/>
      <c r="Q93" s="87"/>
      <c r="R93" s="87"/>
      <c r="S93" s="87"/>
      <c r="T93" s="87"/>
      <c r="U93" s="87"/>
      <c r="V93" s="87"/>
      <c r="W93" s="87"/>
      <c r="X93" s="87"/>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5"/>
      <c r="BR93" s="41"/>
      <c r="BS93" s="41"/>
      <c r="BT93" s="41"/>
      <c r="BU93" s="41"/>
      <c r="BV93" s="41"/>
      <c r="BW93" s="41"/>
      <c r="BX93" s="41"/>
      <c r="BY93" s="41"/>
      <c r="BZ93" s="42"/>
    </row>
    <row r="94" spans="1:79" s="43" customFormat="1" ht="16.5" hidden="1" customHeight="1" x14ac:dyDescent="0.3">
      <c r="A94" s="262">
        <v>0</v>
      </c>
      <c r="B94" s="262"/>
      <c r="C94" s="262" t="s">
        <v>95</v>
      </c>
      <c r="D94" s="262"/>
      <c r="E94" s="262"/>
      <c r="F94" s="262"/>
      <c r="G94" s="262"/>
      <c r="H94" s="262"/>
      <c r="I94" s="262"/>
      <c r="J94" s="262"/>
      <c r="K94" s="262"/>
      <c r="L94" s="262"/>
      <c r="M94" s="262"/>
      <c r="N94" s="262"/>
      <c r="O94" s="86"/>
      <c r="P94" s="87"/>
      <c r="Q94" s="87"/>
      <c r="R94" s="87"/>
      <c r="S94" s="87"/>
      <c r="T94" s="87"/>
      <c r="U94" s="87"/>
      <c r="V94" s="87"/>
      <c r="W94" s="87"/>
      <c r="X94" s="87"/>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5"/>
      <c r="BR94" s="41"/>
      <c r="BS94" s="41"/>
      <c r="BT94" s="41"/>
      <c r="BU94" s="41"/>
      <c r="BV94" s="41"/>
      <c r="BW94" s="41"/>
      <c r="BX94" s="41"/>
      <c r="BY94" s="41"/>
      <c r="BZ94" s="42"/>
    </row>
    <row r="95" spans="1:79" s="43" customFormat="1" ht="75.5" hidden="1" customHeight="1" x14ac:dyDescent="0.3">
      <c r="A95" s="239">
        <v>4</v>
      </c>
      <c r="B95" s="239"/>
      <c r="C95" s="238" t="s">
        <v>470</v>
      </c>
      <c r="D95" s="238"/>
      <c r="E95" s="238"/>
      <c r="F95" s="238"/>
      <c r="G95" s="238"/>
      <c r="H95" s="238"/>
      <c r="I95" s="238"/>
      <c r="J95" s="239" t="s">
        <v>163</v>
      </c>
      <c r="K95" s="239"/>
      <c r="L95" s="239"/>
      <c r="M95" s="239"/>
      <c r="N95" s="239"/>
      <c r="O95" s="77" t="s">
        <v>490</v>
      </c>
      <c r="P95" s="78"/>
      <c r="Q95" s="78"/>
      <c r="R95" s="78"/>
      <c r="S95" s="78"/>
      <c r="T95" s="78"/>
      <c r="U95" s="78"/>
      <c r="V95" s="78"/>
      <c r="W95" s="78"/>
      <c r="X95" s="78"/>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1"/>
      <c r="BR95" s="41"/>
      <c r="BS95" s="41"/>
      <c r="BT95" s="41"/>
      <c r="BU95" s="41"/>
      <c r="BV95" s="41"/>
      <c r="BW95" s="41"/>
      <c r="BX95" s="41"/>
      <c r="BY95" s="41"/>
      <c r="BZ95" s="42"/>
    </row>
    <row r="96" spans="1:79" ht="15.5" x14ac:dyDescent="0.3">
      <c r="A96" s="28"/>
      <c r="B96" s="28"/>
      <c r="C96" s="29"/>
      <c r="D96" s="29"/>
      <c r="E96" s="29"/>
      <c r="F96" s="29"/>
      <c r="G96" s="29"/>
      <c r="H96" s="29"/>
      <c r="I96" s="29"/>
      <c r="J96" s="29"/>
      <c r="K96" s="29"/>
      <c r="L96" s="29"/>
      <c r="M96" s="29"/>
      <c r="N96" s="29"/>
      <c r="O96" s="29"/>
      <c r="P96" s="29"/>
      <c r="Q96" s="29"/>
      <c r="R96" s="29"/>
      <c r="S96" s="29"/>
      <c r="T96" s="29"/>
      <c r="U96" s="29"/>
      <c r="V96" s="29"/>
      <c r="W96" s="29"/>
      <c r="X96" s="29"/>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c r="AY96" s="31"/>
      <c r="AZ96" s="31"/>
      <c r="BA96" s="31"/>
      <c r="BB96" s="31"/>
      <c r="BC96" s="31"/>
      <c r="BD96" s="31"/>
      <c r="BE96" s="31"/>
      <c r="BF96" s="31"/>
      <c r="BG96" s="31"/>
      <c r="BH96" s="31"/>
      <c r="BI96" s="31"/>
      <c r="BJ96" s="31"/>
      <c r="BK96" s="31"/>
      <c r="BL96" s="31"/>
      <c r="BM96" s="31"/>
      <c r="BN96" s="31"/>
      <c r="BO96" s="31"/>
      <c r="BP96" s="31"/>
      <c r="BQ96" s="31"/>
      <c r="BR96" s="9"/>
      <c r="BS96" s="9"/>
      <c r="BT96" s="9"/>
      <c r="BU96" s="9"/>
      <c r="BV96" s="9"/>
      <c r="BW96" s="9"/>
      <c r="BX96" s="9"/>
      <c r="BY96" s="9"/>
      <c r="BZ96" s="7"/>
    </row>
    <row r="97" spans="1:78" ht="16" customHeight="1" x14ac:dyDescent="0.3">
      <c r="A97" s="118" t="s">
        <v>64</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row>
    <row r="98" spans="1:78" ht="32" customHeight="1" x14ac:dyDescent="0.3">
      <c r="A98" s="201" t="s">
        <v>564</v>
      </c>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row>
    <row r="99" spans="1:78" ht="15.5" x14ac:dyDescent="0.3">
      <c r="A99" s="28"/>
      <c r="B99" s="28"/>
      <c r="C99" s="29"/>
      <c r="D99" s="29"/>
      <c r="E99" s="29"/>
      <c r="F99" s="29"/>
      <c r="G99" s="29"/>
      <c r="H99" s="29"/>
      <c r="I99" s="29"/>
      <c r="J99" s="29"/>
      <c r="K99" s="29"/>
      <c r="L99" s="29"/>
      <c r="M99" s="29"/>
      <c r="N99" s="29"/>
      <c r="O99" s="29"/>
      <c r="P99" s="29"/>
      <c r="Q99" s="29"/>
      <c r="R99" s="29"/>
      <c r="S99" s="29"/>
      <c r="T99" s="29"/>
      <c r="U99" s="29"/>
      <c r="V99" s="29"/>
      <c r="W99" s="29"/>
      <c r="X99" s="29"/>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c r="AY99" s="31"/>
      <c r="AZ99" s="31"/>
      <c r="BA99" s="31"/>
      <c r="BB99" s="31"/>
      <c r="BC99" s="31"/>
      <c r="BD99" s="31"/>
      <c r="BE99" s="31"/>
      <c r="BF99" s="31"/>
      <c r="BG99" s="31"/>
      <c r="BH99" s="31"/>
      <c r="BI99" s="31"/>
      <c r="BJ99" s="31"/>
      <c r="BK99" s="31"/>
      <c r="BL99" s="31"/>
      <c r="BM99" s="31"/>
      <c r="BN99" s="31"/>
      <c r="BO99" s="31"/>
      <c r="BP99" s="31"/>
      <c r="BQ99" s="31"/>
      <c r="BR99" s="9"/>
      <c r="BS99" s="9"/>
      <c r="BT99" s="9"/>
      <c r="BU99" s="9"/>
      <c r="BV99" s="9"/>
      <c r="BW99" s="9"/>
      <c r="BX99" s="9"/>
      <c r="BY99" s="9"/>
      <c r="BZ99" s="7"/>
    </row>
    <row r="100" spans="1:78" ht="16" customHeight="1" x14ac:dyDescent="0.3">
      <c r="A100" s="118" t="s">
        <v>46</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row>
    <row r="101" spans="1:78" ht="27.5" customHeight="1" x14ac:dyDescent="0.3">
      <c r="A101" s="201" t="s">
        <v>565</v>
      </c>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row>
    <row r="102" spans="1:78" ht="16" customHeight="1" x14ac:dyDescent="0.3">
      <c r="A102" s="15"/>
      <c r="B102" s="15"/>
      <c r="C102" s="15"/>
      <c r="D102" s="15"/>
      <c r="E102" s="15"/>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row>
    <row r="103" spans="1:78" ht="12" customHeight="1" x14ac:dyDescent="0.3">
      <c r="A103" s="27" t="s">
        <v>76</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row>
    <row r="104" spans="1:78" ht="12" customHeight="1" x14ac:dyDescent="0.3">
      <c r="A104" s="27" t="s">
        <v>67</v>
      </c>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row>
    <row r="105" spans="1:78" s="27" customFormat="1" ht="12" customHeight="1" x14ac:dyDescent="0.25">
      <c r="A105" s="27" t="s">
        <v>68</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row>
    <row r="106" spans="1:78" ht="16" customHeight="1" x14ac:dyDescent="0.35">
      <c r="A106" s="26"/>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row>
    <row r="107" spans="1:78" ht="18" customHeight="1" x14ac:dyDescent="0.35">
      <c r="A107" s="208" t="s">
        <v>99</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110"/>
      <c r="X107" s="110"/>
      <c r="Y107" s="110"/>
      <c r="Z107" s="110"/>
      <c r="AA107" s="110"/>
      <c r="AB107" s="110"/>
      <c r="AC107" s="110"/>
      <c r="AD107" s="110"/>
      <c r="AE107" s="110"/>
      <c r="AF107" s="110"/>
      <c r="AG107" s="110"/>
      <c r="AH107" s="110"/>
      <c r="AI107" s="110"/>
      <c r="AJ107" s="110"/>
      <c r="AK107" s="110"/>
      <c r="AL107" s="110"/>
      <c r="AM107" s="110"/>
      <c r="AN107" s="2"/>
      <c r="AO107" s="2"/>
      <c r="AP107" s="206" t="s">
        <v>505</v>
      </c>
      <c r="AQ107" s="206"/>
      <c r="AR107" s="206"/>
      <c r="AS107" s="206"/>
      <c r="AT107" s="206"/>
      <c r="AU107" s="206"/>
      <c r="AV107" s="206"/>
      <c r="AW107" s="206"/>
      <c r="AX107" s="206"/>
      <c r="AY107" s="206"/>
      <c r="AZ107" s="206"/>
      <c r="BA107" s="206"/>
      <c r="BB107" s="206"/>
      <c r="BC107" s="206"/>
      <c r="BD107" s="206"/>
      <c r="BE107" s="206"/>
      <c r="BF107" s="206"/>
      <c r="BG107" s="206"/>
      <c r="BH107" s="206"/>
    </row>
    <row r="108" spans="1:78" x14ac:dyDescent="0.3">
      <c r="W108" s="207" t="s">
        <v>8</v>
      </c>
      <c r="X108" s="207"/>
      <c r="Y108" s="207"/>
      <c r="Z108" s="207"/>
      <c r="AA108" s="207"/>
      <c r="AB108" s="207"/>
      <c r="AC108" s="207"/>
      <c r="AD108" s="207"/>
      <c r="AE108" s="207"/>
      <c r="AF108" s="207"/>
      <c r="AG108" s="207"/>
      <c r="AH108" s="207"/>
      <c r="AI108" s="207"/>
      <c r="AJ108" s="207"/>
      <c r="AK108" s="207"/>
      <c r="AL108" s="207"/>
      <c r="AM108" s="207"/>
      <c r="AN108" s="36"/>
      <c r="AO108" s="36"/>
      <c r="AP108" s="207" t="s">
        <v>72</v>
      </c>
      <c r="AQ108" s="207"/>
      <c r="AR108" s="207"/>
      <c r="AS108" s="207"/>
      <c r="AT108" s="207"/>
      <c r="AU108" s="207"/>
      <c r="AV108" s="207"/>
      <c r="AW108" s="207"/>
      <c r="AX108" s="207"/>
      <c r="AY108" s="207"/>
      <c r="AZ108" s="207"/>
      <c r="BA108" s="207"/>
      <c r="BB108" s="207"/>
      <c r="BC108" s="207"/>
      <c r="BD108" s="207"/>
      <c r="BE108" s="207"/>
      <c r="BF108" s="207"/>
      <c r="BG108" s="207"/>
      <c r="BH108" s="207"/>
    </row>
    <row r="111" spans="1:78" ht="16" customHeight="1" x14ac:dyDescent="0.35">
      <c r="A111" s="205" t="s">
        <v>319</v>
      </c>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110"/>
      <c r="X111" s="110"/>
      <c r="Y111" s="110"/>
      <c r="Z111" s="110"/>
      <c r="AA111" s="110"/>
      <c r="AB111" s="110"/>
      <c r="AC111" s="110"/>
      <c r="AD111" s="110"/>
      <c r="AE111" s="110"/>
      <c r="AF111" s="110"/>
      <c r="AG111" s="110"/>
      <c r="AH111" s="110"/>
      <c r="AI111" s="110"/>
      <c r="AJ111" s="110"/>
      <c r="AK111" s="110"/>
      <c r="AL111" s="110"/>
      <c r="AM111" s="110"/>
      <c r="AN111" s="2"/>
      <c r="AO111" s="2"/>
      <c r="AP111" s="206" t="s">
        <v>100</v>
      </c>
      <c r="AQ111" s="206"/>
      <c r="AR111" s="206"/>
      <c r="AS111" s="206"/>
      <c r="AT111" s="206"/>
      <c r="AU111" s="206"/>
      <c r="AV111" s="206"/>
      <c r="AW111" s="206"/>
      <c r="AX111" s="206"/>
      <c r="AY111" s="206"/>
      <c r="AZ111" s="206"/>
      <c r="BA111" s="206"/>
      <c r="BB111" s="206"/>
      <c r="BC111" s="206"/>
      <c r="BD111" s="206"/>
      <c r="BE111" s="206"/>
      <c r="BF111" s="206"/>
      <c r="BG111" s="206"/>
      <c r="BH111" s="206"/>
    </row>
    <row r="112" spans="1:78" x14ac:dyDescent="0.3">
      <c r="W112" s="207" t="s">
        <v>8</v>
      </c>
      <c r="X112" s="207"/>
      <c r="Y112" s="207"/>
      <c r="Z112" s="207"/>
      <c r="AA112" s="207"/>
      <c r="AB112" s="207"/>
      <c r="AC112" s="207"/>
      <c r="AD112" s="207"/>
      <c r="AE112" s="207"/>
      <c r="AF112" s="207"/>
      <c r="AG112" s="207"/>
      <c r="AH112" s="207"/>
      <c r="AI112" s="207"/>
      <c r="AJ112" s="207"/>
      <c r="AK112" s="207"/>
      <c r="AL112" s="207"/>
      <c r="AM112" s="207"/>
      <c r="AN112" s="36"/>
      <c r="AO112" s="36"/>
      <c r="AP112" s="207" t="s">
        <v>72</v>
      </c>
      <c r="AQ112" s="207"/>
      <c r="AR112" s="207"/>
      <c r="AS112" s="207"/>
      <c r="AT112" s="207"/>
      <c r="AU112" s="207"/>
      <c r="AV112" s="207"/>
      <c r="AW112" s="207"/>
      <c r="AX112" s="207"/>
      <c r="AY112" s="207"/>
      <c r="AZ112" s="207"/>
      <c r="BA112" s="207"/>
      <c r="BB112" s="207"/>
      <c r="BC112" s="207"/>
      <c r="BD112" s="207"/>
      <c r="BE112" s="207"/>
      <c r="BF112" s="207"/>
      <c r="BG112" s="207"/>
      <c r="BH112" s="207"/>
    </row>
  </sheetData>
  <mergeCells count="436">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37:BQ37"/>
    <mergeCell ref="A38:BQ38"/>
    <mergeCell ref="A28:BL28"/>
    <mergeCell ref="A29:BL29"/>
    <mergeCell ref="A31:BL31"/>
    <mergeCell ref="A32:F32"/>
    <mergeCell ref="G32:BL32"/>
    <mergeCell ref="A33:F33"/>
    <mergeCell ref="G33:BL33"/>
    <mergeCell ref="A42:B42"/>
    <mergeCell ref="C42:Z42"/>
    <mergeCell ref="AA42:AE42"/>
    <mergeCell ref="AF42:AJ42"/>
    <mergeCell ref="AK42:AO42"/>
    <mergeCell ref="A39:BQ39"/>
    <mergeCell ref="A40:B41"/>
    <mergeCell ref="C40:Z41"/>
    <mergeCell ref="AA40:AO40"/>
    <mergeCell ref="AP40:BC40"/>
    <mergeCell ref="BD40:BQ40"/>
    <mergeCell ref="AA41:AE41"/>
    <mergeCell ref="AF41:AJ41"/>
    <mergeCell ref="AK41:AO41"/>
    <mergeCell ref="AP41:AT41"/>
    <mergeCell ref="AP42:AT42"/>
    <mergeCell ref="AU42:AY42"/>
    <mergeCell ref="AZ42:BC42"/>
    <mergeCell ref="BD42:BH42"/>
    <mergeCell ref="BI42:BM42"/>
    <mergeCell ref="BN42:BQ42"/>
    <mergeCell ref="AU41:AY41"/>
    <mergeCell ref="AZ41:BC41"/>
    <mergeCell ref="BD41:BH41"/>
    <mergeCell ref="BI41:BM41"/>
    <mergeCell ref="BN41:BQ41"/>
    <mergeCell ref="A44:B44"/>
    <mergeCell ref="C44:Z44"/>
    <mergeCell ref="AA44:AE44"/>
    <mergeCell ref="AF44:AJ44"/>
    <mergeCell ref="AK44:AO44"/>
    <mergeCell ref="A43:B43"/>
    <mergeCell ref="C43:Z43"/>
    <mergeCell ref="AA43:AE43"/>
    <mergeCell ref="AF43:AJ43"/>
    <mergeCell ref="AK43:AO43"/>
    <mergeCell ref="AP44:AT44"/>
    <mergeCell ref="AU44:AY44"/>
    <mergeCell ref="AZ44:BC44"/>
    <mergeCell ref="BD44:BH44"/>
    <mergeCell ref="BI44:BM44"/>
    <mergeCell ref="BN44:BQ44"/>
    <mergeCell ref="AU43:AY43"/>
    <mergeCell ref="AZ43:BC43"/>
    <mergeCell ref="BD43:BH43"/>
    <mergeCell ref="BI43:BM43"/>
    <mergeCell ref="BN43:BQ43"/>
    <mergeCell ref="AP43:AT43"/>
    <mergeCell ref="A50:B50"/>
    <mergeCell ref="C50:BQ50"/>
    <mergeCell ref="A51:B51"/>
    <mergeCell ref="C51:BQ51"/>
    <mergeCell ref="A52:B52"/>
    <mergeCell ref="C52:BQ52"/>
    <mergeCell ref="AU46:AY46"/>
    <mergeCell ref="AZ46:BC46"/>
    <mergeCell ref="BD46:BH46"/>
    <mergeCell ref="BI46:BM46"/>
    <mergeCell ref="BN46:BQ46"/>
    <mergeCell ref="A48:BQ48"/>
    <mergeCell ref="A46:B46"/>
    <mergeCell ref="C46:Z46"/>
    <mergeCell ref="AA46:AE46"/>
    <mergeCell ref="AF46:AJ46"/>
    <mergeCell ref="AK46:AO46"/>
    <mergeCell ref="AP46:AT46"/>
    <mergeCell ref="AI57:AM57"/>
    <mergeCell ref="AN57:AR57"/>
    <mergeCell ref="AS57:AX57"/>
    <mergeCell ref="AY57:BC57"/>
    <mergeCell ref="BD57:BH57"/>
    <mergeCell ref="BI57:BN57"/>
    <mergeCell ref="A54:BN54"/>
    <mergeCell ref="A55:BN55"/>
    <mergeCell ref="A56:B57"/>
    <mergeCell ref="C56:R57"/>
    <mergeCell ref="S56:AH56"/>
    <mergeCell ref="AI56:AX56"/>
    <mergeCell ref="AY56:BN56"/>
    <mergeCell ref="S57:W57"/>
    <mergeCell ref="X57:AB57"/>
    <mergeCell ref="AC57:AH57"/>
    <mergeCell ref="A59:B59"/>
    <mergeCell ref="C59:R59"/>
    <mergeCell ref="S59:W59"/>
    <mergeCell ref="X59:AB59"/>
    <mergeCell ref="AC59:AH59"/>
    <mergeCell ref="A58:B58"/>
    <mergeCell ref="C58:R58"/>
    <mergeCell ref="S58:W58"/>
    <mergeCell ref="X58:AB58"/>
    <mergeCell ref="AC58:AH58"/>
    <mergeCell ref="AI59:AM59"/>
    <mergeCell ref="AN59:AR59"/>
    <mergeCell ref="AS59:AX59"/>
    <mergeCell ref="AY59:BC59"/>
    <mergeCell ref="BD59:BH59"/>
    <mergeCell ref="BI59:BN59"/>
    <mergeCell ref="AN58:AR58"/>
    <mergeCell ref="AS58:AX58"/>
    <mergeCell ref="AY58:BC58"/>
    <mergeCell ref="BD58:BH58"/>
    <mergeCell ref="BI58:BN58"/>
    <mergeCell ref="AI58:AM58"/>
    <mergeCell ref="AN60:AR60"/>
    <mergeCell ref="AS60:AX60"/>
    <mergeCell ref="AY60:BC60"/>
    <mergeCell ref="BD60:BH60"/>
    <mergeCell ref="BI60:BN60"/>
    <mergeCell ref="A61:B61"/>
    <mergeCell ref="C61:R61"/>
    <mergeCell ref="S61:W61"/>
    <mergeCell ref="X61:AB61"/>
    <mergeCell ref="AC61:AH61"/>
    <mergeCell ref="A60:B60"/>
    <mergeCell ref="C60:R60"/>
    <mergeCell ref="S60:W60"/>
    <mergeCell ref="X60:AB60"/>
    <mergeCell ref="AC60:AH60"/>
    <mergeCell ref="AI60:AM60"/>
    <mergeCell ref="AN66:BB66"/>
    <mergeCell ref="BC66:BQ66"/>
    <mergeCell ref="Y67:AC67"/>
    <mergeCell ref="AI61:AM61"/>
    <mergeCell ref="AN61:AR61"/>
    <mergeCell ref="AS61:AX61"/>
    <mergeCell ref="AY61:BC61"/>
    <mergeCell ref="BD61:BH61"/>
    <mergeCell ref="BI61:BN61"/>
    <mergeCell ref="BH68:BL68"/>
    <mergeCell ref="BM68:BQ68"/>
    <mergeCell ref="A69:B69"/>
    <mergeCell ref="C69:I69"/>
    <mergeCell ref="J69:N69"/>
    <mergeCell ref="O69:X69"/>
    <mergeCell ref="Y69:AC69"/>
    <mergeCell ref="BH67:BL67"/>
    <mergeCell ref="BM67:BQ67"/>
    <mergeCell ref="A68:B68"/>
    <mergeCell ref="C68:I68"/>
    <mergeCell ref="J68:N68"/>
    <mergeCell ref="O68:X68"/>
    <mergeCell ref="Y68:AC68"/>
    <mergeCell ref="AD68:AH68"/>
    <mergeCell ref="AI68:AM68"/>
    <mergeCell ref="AN68:AR68"/>
    <mergeCell ref="AD67:AH67"/>
    <mergeCell ref="AI67:AM67"/>
    <mergeCell ref="AN67:AR67"/>
    <mergeCell ref="AS67:AW67"/>
    <mergeCell ref="AX67:BB67"/>
    <mergeCell ref="BC67:BG67"/>
    <mergeCell ref="A66:B67"/>
    <mergeCell ref="BH70:BL70"/>
    <mergeCell ref="BM70:BQ70"/>
    <mergeCell ref="A71:B71"/>
    <mergeCell ref="C71:I71"/>
    <mergeCell ref="J71:N71"/>
    <mergeCell ref="O71:X71"/>
    <mergeCell ref="Y71:AC71"/>
    <mergeCell ref="BH69:BL69"/>
    <mergeCell ref="BM69:BQ69"/>
    <mergeCell ref="A70:B70"/>
    <mergeCell ref="C70:I70"/>
    <mergeCell ref="J70:N70"/>
    <mergeCell ref="O70:X70"/>
    <mergeCell ref="Y70:AC70"/>
    <mergeCell ref="AD70:AH70"/>
    <mergeCell ref="AI70:AM70"/>
    <mergeCell ref="AN70:AR70"/>
    <mergeCell ref="AD69:AH69"/>
    <mergeCell ref="AI69:AM69"/>
    <mergeCell ref="AN69:AR69"/>
    <mergeCell ref="AS69:AW69"/>
    <mergeCell ref="AX69:BB69"/>
    <mergeCell ref="BC69:BG69"/>
    <mergeCell ref="BH72:BL72"/>
    <mergeCell ref="BM72:BQ72"/>
    <mergeCell ref="A73:B73"/>
    <mergeCell ref="C73:I73"/>
    <mergeCell ref="J73:N73"/>
    <mergeCell ref="O73:X73"/>
    <mergeCell ref="Y73:AC73"/>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BH73:BL73"/>
    <mergeCell ref="BM73:BQ73"/>
    <mergeCell ref="A75:B75"/>
    <mergeCell ref="C75:I75"/>
    <mergeCell ref="J75:N75"/>
    <mergeCell ref="O75:X75"/>
    <mergeCell ref="Y75:AC75"/>
    <mergeCell ref="AD75:AH75"/>
    <mergeCell ref="AI75:AM75"/>
    <mergeCell ref="AN75:AR75"/>
    <mergeCell ref="AD73:AH73"/>
    <mergeCell ref="AI73:AM73"/>
    <mergeCell ref="AN73:AR73"/>
    <mergeCell ref="AS73:AW73"/>
    <mergeCell ref="AX73:BB73"/>
    <mergeCell ref="BC73:BG73"/>
    <mergeCell ref="AS75:AW75"/>
    <mergeCell ref="AX75:BB75"/>
    <mergeCell ref="BC75:BG75"/>
    <mergeCell ref="BH75:BL75"/>
    <mergeCell ref="BM75:BQ75"/>
    <mergeCell ref="A74:B74"/>
    <mergeCell ref="C74:I74"/>
    <mergeCell ref="J74:N74"/>
    <mergeCell ref="O74:X74"/>
    <mergeCell ref="A76:B76"/>
    <mergeCell ref="C76:I76"/>
    <mergeCell ref="J76:N76"/>
    <mergeCell ref="O76:X76"/>
    <mergeCell ref="Y76:AC76"/>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S77:AW77"/>
    <mergeCell ref="AX77:BB77"/>
    <mergeCell ref="BC77:BG77"/>
    <mergeCell ref="BH77:BL77"/>
    <mergeCell ref="BM77:BQ77"/>
    <mergeCell ref="A78:B78"/>
    <mergeCell ref="C78:I78"/>
    <mergeCell ref="J78:N78"/>
    <mergeCell ref="O78:X78"/>
    <mergeCell ref="Y78:AC78"/>
    <mergeCell ref="AS80:AW80"/>
    <mergeCell ref="AX80:BB80"/>
    <mergeCell ref="BC80:BG80"/>
    <mergeCell ref="BH80:BL80"/>
    <mergeCell ref="BM80:BQ80"/>
    <mergeCell ref="O79:X79"/>
    <mergeCell ref="Y79:AC79"/>
    <mergeCell ref="AD79:AH79"/>
    <mergeCell ref="AI79:AM79"/>
    <mergeCell ref="AN79:AR79"/>
    <mergeCell ref="AS79:AW79"/>
    <mergeCell ref="A82:BQ82"/>
    <mergeCell ref="BH78:BL78"/>
    <mergeCell ref="BM78:BQ78"/>
    <mergeCell ref="A80:B80"/>
    <mergeCell ref="C80:I80"/>
    <mergeCell ref="J80:N80"/>
    <mergeCell ref="O80:X80"/>
    <mergeCell ref="Y80:AC80"/>
    <mergeCell ref="AD80:AH80"/>
    <mergeCell ref="AI80:AM80"/>
    <mergeCell ref="AN80:AR80"/>
    <mergeCell ref="AD78:AH78"/>
    <mergeCell ref="AI78:AM78"/>
    <mergeCell ref="AN78:AR78"/>
    <mergeCell ref="AS78:AW78"/>
    <mergeCell ref="AX78:BB78"/>
    <mergeCell ref="BC78:BG78"/>
    <mergeCell ref="AX79:BB79"/>
    <mergeCell ref="BC79:BG79"/>
    <mergeCell ref="BH79:BL79"/>
    <mergeCell ref="BM79:BQ79"/>
    <mergeCell ref="A79:B79"/>
    <mergeCell ref="C79:I79"/>
    <mergeCell ref="J79:N79"/>
    <mergeCell ref="A86:B86"/>
    <mergeCell ref="C86:I86"/>
    <mergeCell ref="J86:N86"/>
    <mergeCell ref="O86:BQ86"/>
    <mergeCell ref="A87:B87"/>
    <mergeCell ref="C87:I87"/>
    <mergeCell ref="J87:N87"/>
    <mergeCell ref="O87:BQ87"/>
    <mergeCell ref="A84:B84"/>
    <mergeCell ref="C84:I84"/>
    <mergeCell ref="J84:N84"/>
    <mergeCell ref="O84:BQ84"/>
    <mergeCell ref="A85:B85"/>
    <mergeCell ref="C85:I85"/>
    <mergeCell ref="J85:N85"/>
    <mergeCell ref="O85:BQ85"/>
    <mergeCell ref="O88:BQ88"/>
    <mergeCell ref="A89:B89"/>
    <mergeCell ref="C89:I89"/>
    <mergeCell ref="J89:N89"/>
    <mergeCell ref="O89:BQ89"/>
    <mergeCell ref="A90:B90"/>
    <mergeCell ref="C90:I90"/>
    <mergeCell ref="J90:N90"/>
    <mergeCell ref="O90:BQ90"/>
    <mergeCell ref="W112:AM112"/>
    <mergeCell ref="AP112:BH112"/>
    <mergeCell ref="A45:B45"/>
    <mergeCell ref="C45:Z45"/>
    <mergeCell ref="AA45:AE45"/>
    <mergeCell ref="AF45:AJ45"/>
    <mergeCell ref="AK45:AO45"/>
    <mergeCell ref="A100:BL100"/>
    <mergeCell ref="A101:BL101"/>
    <mergeCell ref="A107:V107"/>
    <mergeCell ref="W107:AM107"/>
    <mergeCell ref="AP107:BH107"/>
    <mergeCell ref="W108:AM108"/>
    <mergeCell ref="AP108:BH108"/>
    <mergeCell ref="A95:B95"/>
    <mergeCell ref="C95:I95"/>
    <mergeCell ref="J95:N95"/>
    <mergeCell ref="O95:BQ95"/>
    <mergeCell ref="A97:BL97"/>
    <mergeCell ref="A98:BL98"/>
    <mergeCell ref="A93:B93"/>
    <mergeCell ref="C93:I93"/>
    <mergeCell ref="J93:N93"/>
    <mergeCell ref="O93:BQ93"/>
    <mergeCell ref="AI74:AM74"/>
    <mergeCell ref="AN74:AR74"/>
    <mergeCell ref="AS74:AW74"/>
    <mergeCell ref="BD45:BH45"/>
    <mergeCell ref="BI45:BM45"/>
    <mergeCell ref="BN45:BQ45"/>
    <mergeCell ref="A111:V111"/>
    <mergeCell ref="W111:AM111"/>
    <mergeCell ref="AP111:BH111"/>
    <mergeCell ref="A94:B94"/>
    <mergeCell ref="C94:I94"/>
    <mergeCell ref="J94:N94"/>
    <mergeCell ref="O94:BQ94"/>
    <mergeCell ref="A91:B91"/>
    <mergeCell ref="C91:I91"/>
    <mergeCell ref="J91:N91"/>
    <mergeCell ref="O91:BQ91"/>
    <mergeCell ref="A92:B92"/>
    <mergeCell ref="C92:I92"/>
    <mergeCell ref="J92:N92"/>
    <mergeCell ref="O92:BQ92"/>
    <mergeCell ref="A88:B88"/>
    <mergeCell ref="C88:I88"/>
    <mergeCell ref="J88:N88"/>
    <mergeCell ref="AX74:BB74"/>
    <mergeCell ref="BC74:BG74"/>
    <mergeCell ref="BH74:BL74"/>
    <mergeCell ref="Y74:AC74"/>
    <mergeCell ref="AD74:AH74"/>
    <mergeCell ref="AP45:AT45"/>
    <mergeCell ref="AU45:AY45"/>
    <mergeCell ref="AZ45:BC45"/>
    <mergeCell ref="AS72:AW72"/>
    <mergeCell ref="AX72:BB72"/>
    <mergeCell ref="BC72:BG72"/>
    <mergeCell ref="AS70:AW70"/>
    <mergeCell ref="AX70:BB70"/>
    <mergeCell ref="BC70:BG70"/>
    <mergeCell ref="AS68:AW68"/>
    <mergeCell ref="AX68:BB68"/>
    <mergeCell ref="BC68:BG68"/>
    <mergeCell ref="A63:BQ63"/>
    <mergeCell ref="A64:BQ64"/>
    <mergeCell ref="C66:I67"/>
    <mergeCell ref="J66:N67"/>
    <mergeCell ref="O66:X67"/>
    <mergeCell ref="Y66:AM66"/>
    <mergeCell ref="BM74:BQ74"/>
  </mergeCells>
  <conditionalFormatting sqref="C83 C99 C70 C87">
    <cfRule type="cellIs" dxfId="40" priority="38" stopIfTrue="1" operator="equal">
      <formula>$C69</formula>
    </cfRule>
  </conditionalFormatting>
  <conditionalFormatting sqref="A70:B70 A83:B83 A87:B87 A99:B99 A60:B60 A81:B81 A96:B96">
    <cfRule type="cellIs" dxfId="39" priority="39" stopIfTrue="1" operator="equal">
      <formula>0</formula>
    </cfRule>
  </conditionalFormatting>
  <conditionalFormatting sqref="A61:B61">
    <cfRule type="cellIs" dxfId="38" priority="37" stopIfTrue="1" operator="equal">
      <formula>0</formula>
    </cfRule>
  </conditionalFormatting>
  <conditionalFormatting sqref="C81">
    <cfRule type="cellIs" dxfId="37" priority="40" stopIfTrue="1" operator="equal">
      <formula>$C70</formula>
    </cfRule>
  </conditionalFormatting>
  <conditionalFormatting sqref="C71">
    <cfRule type="cellIs" dxfId="36" priority="35" stopIfTrue="1" operator="equal">
      <formula>$C70</formula>
    </cfRule>
  </conditionalFormatting>
  <conditionalFormatting sqref="A71:B71">
    <cfRule type="cellIs" dxfId="35" priority="36" stopIfTrue="1" operator="equal">
      <formula>0</formula>
    </cfRule>
  </conditionalFormatting>
  <conditionalFormatting sqref="C72">
    <cfRule type="cellIs" dxfId="34" priority="33" stopIfTrue="1" operator="equal">
      <formula>$C71</formula>
    </cfRule>
  </conditionalFormatting>
  <conditionalFormatting sqref="A72:B72">
    <cfRule type="cellIs" dxfId="33" priority="34" stopIfTrue="1" operator="equal">
      <formula>0</formula>
    </cfRule>
  </conditionalFormatting>
  <conditionalFormatting sqref="C73">
    <cfRule type="cellIs" dxfId="32" priority="31" stopIfTrue="1" operator="equal">
      <formula>$C72</formula>
    </cfRule>
  </conditionalFormatting>
  <conditionalFormatting sqref="A73:B73">
    <cfRule type="cellIs" dxfId="31" priority="32" stopIfTrue="1" operator="equal">
      <formula>0</formula>
    </cfRule>
  </conditionalFormatting>
  <conditionalFormatting sqref="C75">
    <cfRule type="cellIs" dxfId="30" priority="29" stopIfTrue="1" operator="equal">
      <formula>$C73</formula>
    </cfRule>
  </conditionalFormatting>
  <conditionalFormatting sqref="A75:B75">
    <cfRule type="cellIs" dxfId="29" priority="30" stopIfTrue="1" operator="equal">
      <formula>0</formula>
    </cfRule>
  </conditionalFormatting>
  <conditionalFormatting sqref="C76">
    <cfRule type="cellIs" dxfId="28" priority="27" stopIfTrue="1" operator="equal">
      <formula>$C75</formula>
    </cfRule>
  </conditionalFormatting>
  <conditionalFormatting sqref="A76:B76">
    <cfRule type="cellIs" dxfId="27" priority="28" stopIfTrue="1" operator="equal">
      <formula>0</formula>
    </cfRule>
  </conditionalFormatting>
  <conditionalFormatting sqref="C77">
    <cfRule type="cellIs" dxfId="26" priority="25" stopIfTrue="1" operator="equal">
      <formula>$C76</formula>
    </cfRule>
  </conditionalFormatting>
  <conditionalFormatting sqref="A77:B77">
    <cfRule type="cellIs" dxfId="25" priority="26" stopIfTrue="1" operator="equal">
      <formula>0</formula>
    </cfRule>
  </conditionalFormatting>
  <conditionalFormatting sqref="C78">
    <cfRule type="cellIs" dxfId="24" priority="23" stopIfTrue="1" operator="equal">
      <formula>$C77</formula>
    </cfRule>
  </conditionalFormatting>
  <conditionalFormatting sqref="A78:B78">
    <cfRule type="cellIs" dxfId="23" priority="24" stopIfTrue="1" operator="equal">
      <formula>0</formula>
    </cfRule>
  </conditionalFormatting>
  <conditionalFormatting sqref="C80">
    <cfRule type="cellIs" dxfId="22" priority="21" stopIfTrue="1" operator="equal">
      <formula>$C78</formula>
    </cfRule>
  </conditionalFormatting>
  <conditionalFormatting sqref="A80:B80">
    <cfRule type="cellIs" dxfId="21" priority="22" stopIfTrue="1" operator="equal">
      <formula>0</formula>
    </cfRule>
  </conditionalFormatting>
  <conditionalFormatting sqref="C96">
    <cfRule type="cellIs" dxfId="20" priority="41" stopIfTrue="1" operator="equal">
      <formula>$C87</formula>
    </cfRule>
  </conditionalFormatting>
  <conditionalFormatting sqref="C88">
    <cfRule type="cellIs" dxfId="19" priority="19" stopIfTrue="1" operator="equal">
      <formula>$C87</formula>
    </cfRule>
  </conditionalFormatting>
  <conditionalFormatting sqref="A88:B88">
    <cfRule type="cellIs" dxfId="18" priority="20" stopIfTrue="1" operator="equal">
      <formula>0</formula>
    </cfRule>
  </conditionalFormatting>
  <conditionalFormatting sqref="C89">
    <cfRule type="cellIs" dxfId="17" priority="17" stopIfTrue="1" operator="equal">
      <formula>$C88</formula>
    </cfRule>
  </conditionalFormatting>
  <conditionalFormatting sqref="A89:B89">
    <cfRule type="cellIs" dxfId="16" priority="18" stopIfTrue="1" operator="equal">
      <formula>0</formula>
    </cfRule>
  </conditionalFormatting>
  <conditionalFormatting sqref="C91">
    <cfRule type="cellIs" dxfId="15" priority="15" stopIfTrue="1" operator="equal">
      <formula>$C89</formula>
    </cfRule>
  </conditionalFormatting>
  <conditionalFormatting sqref="A91:B91">
    <cfRule type="cellIs" dxfId="14" priority="16" stopIfTrue="1" operator="equal">
      <formula>0</formula>
    </cfRule>
  </conditionalFormatting>
  <conditionalFormatting sqref="C92">
    <cfRule type="cellIs" dxfId="13" priority="13" stopIfTrue="1" operator="equal">
      <formula>$C91</formula>
    </cfRule>
  </conditionalFormatting>
  <conditionalFormatting sqref="A92:B92">
    <cfRule type="cellIs" dxfId="12" priority="14" stopIfTrue="1" operator="equal">
      <formula>0</formula>
    </cfRule>
  </conditionalFormatting>
  <conditionalFormatting sqref="C93">
    <cfRule type="cellIs" dxfId="11" priority="11" stopIfTrue="1" operator="equal">
      <formula>$C92</formula>
    </cfRule>
  </conditionalFormatting>
  <conditionalFormatting sqref="A93:B93">
    <cfRule type="cellIs" dxfId="10" priority="12" stopIfTrue="1" operator="equal">
      <formula>0</formula>
    </cfRule>
  </conditionalFormatting>
  <conditionalFormatting sqref="C94">
    <cfRule type="cellIs" dxfId="9" priority="9" stopIfTrue="1" operator="equal">
      <formula>$C93</formula>
    </cfRule>
  </conditionalFormatting>
  <conditionalFormatting sqref="A94:B94">
    <cfRule type="cellIs" dxfId="8" priority="10" stopIfTrue="1" operator="equal">
      <formula>0</formula>
    </cfRule>
  </conditionalFormatting>
  <conditionalFormatting sqref="C95">
    <cfRule type="cellIs" dxfId="7" priority="7" stopIfTrue="1" operator="equal">
      <formula>$C94</formula>
    </cfRule>
  </conditionalFormatting>
  <conditionalFormatting sqref="A95:B95">
    <cfRule type="cellIs" dxfId="6" priority="8" stopIfTrue="1" operator="equal">
      <formula>0</formula>
    </cfRule>
  </conditionalFormatting>
  <conditionalFormatting sqref="C74">
    <cfRule type="cellIs" dxfId="5" priority="5" stopIfTrue="1" operator="equal">
      <formula>$C72</formula>
    </cfRule>
  </conditionalFormatting>
  <conditionalFormatting sqref="A74:B74">
    <cfRule type="cellIs" dxfId="4" priority="6" stopIfTrue="1" operator="equal">
      <formula>0</formula>
    </cfRule>
  </conditionalFormatting>
  <conditionalFormatting sqref="C79">
    <cfRule type="cellIs" dxfId="3" priority="3" stopIfTrue="1" operator="equal">
      <formula>$C77</formula>
    </cfRule>
  </conditionalFormatting>
  <conditionalFormatting sqref="A79:B79">
    <cfRule type="cellIs" dxfId="2" priority="4" stopIfTrue="1" operator="equal">
      <formula>0</formula>
    </cfRule>
  </conditionalFormatting>
  <conditionalFormatting sqref="C90">
    <cfRule type="cellIs" dxfId="1" priority="1" stopIfTrue="1" operator="equal">
      <formula>$C88</formula>
    </cfRule>
  </conditionalFormatting>
  <conditionalFormatting sqref="A90:B90">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60"/>
  <sheetViews>
    <sheetView topLeftCell="A152" zoomScaleNormal="100" workbookViewId="0">
      <selection activeCell="C139" sqref="C139:I139"/>
    </sheetView>
  </sheetViews>
  <sheetFormatPr defaultColWidth="9.1796875" defaultRowHeight="13" x14ac:dyDescent="0.3"/>
  <cols>
    <col min="1" max="1" width="3.26953125" style="1" customWidth="1"/>
    <col min="2" max="2" width="3.453125" style="1" customWidth="1"/>
    <col min="3" max="8" width="2.81640625" style="1" customWidth="1"/>
    <col min="9" max="9" width="17.54296875" style="1" customWidth="1"/>
    <col min="10"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16"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x14ac:dyDescent="0.3">
      <c r="A20" s="16" t="s">
        <v>34</v>
      </c>
      <c r="B20" s="123" t="s">
        <v>167</v>
      </c>
      <c r="C20" s="124"/>
      <c r="D20" s="124"/>
      <c r="E20" s="124"/>
      <c r="F20" s="124"/>
      <c r="G20" s="124"/>
      <c r="H20" s="124"/>
      <c r="I20" s="124"/>
      <c r="J20" s="124"/>
      <c r="K20" s="124"/>
      <c r="L20" s="124"/>
      <c r="M20"/>
      <c r="N20" s="123" t="s">
        <v>169</v>
      </c>
      <c r="O20" s="124"/>
      <c r="P20" s="124"/>
      <c r="Q20" s="124"/>
      <c r="R20" s="124"/>
      <c r="S20" s="124"/>
      <c r="T20" s="124"/>
      <c r="U20" s="124"/>
      <c r="V20" s="124"/>
      <c r="W20" s="124"/>
      <c r="X20" s="124"/>
      <c r="Y20" s="124"/>
      <c r="Z20" s="21"/>
      <c r="AA20" s="123" t="s">
        <v>105</v>
      </c>
      <c r="AB20" s="124"/>
      <c r="AC20" s="124"/>
      <c r="AD20" s="124"/>
      <c r="AE20" s="124"/>
      <c r="AF20" s="124"/>
      <c r="AG20" s="124"/>
      <c r="AH20" s="124"/>
      <c r="AI20" s="124"/>
      <c r="AJ20" s="21"/>
      <c r="AK20" s="123" t="s">
        <v>168</v>
      </c>
      <c r="AL20" s="125"/>
      <c r="AM20" s="125"/>
      <c r="AN20" s="125"/>
      <c r="AO20" s="125"/>
      <c r="AP20" s="125"/>
      <c r="AQ20" s="125"/>
      <c r="AR20" s="125"/>
      <c r="AS20" s="125"/>
      <c r="AT20" s="125"/>
      <c r="AU20" s="125"/>
      <c r="AV20" s="125"/>
      <c r="AW20" s="125"/>
      <c r="AX20" s="125"/>
      <c r="AY20" s="125"/>
      <c r="AZ20" s="125"/>
      <c r="BA20" s="125"/>
      <c r="BB20" s="125"/>
      <c r="BC20" s="125"/>
      <c r="BD20" s="21"/>
      <c r="BE20" s="255" t="s">
        <v>571</v>
      </c>
      <c r="BF20" s="256"/>
      <c r="BG20" s="256"/>
      <c r="BH20" s="256"/>
      <c r="BI20" s="256"/>
      <c r="BJ20" s="256"/>
      <c r="BK20" s="256"/>
      <c r="BL20" s="256"/>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7.75" customHeight="1" x14ac:dyDescent="0.3">
      <c r="A24" s="119" t="s">
        <v>3</v>
      </c>
      <c r="B24" s="119"/>
      <c r="C24" s="119"/>
      <c r="D24" s="119"/>
      <c r="E24" s="119"/>
      <c r="F24" s="119"/>
      <c r="G24" s="120" t="s">
        <v>38</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2"/>
    </row>
    <row r="25" spans="1:79" ht="21" customHeight="1" x14ac:dyDescent="0.3">
      <c r="A25" s="248">
        <v>1</v>
      </c>
      <c r="B25" s="248"/>
      <c r="C25" s="248"/>
      <c r="D25" s="248"/>
      <c r="E25" s="248"/>
      <c r="F25" s="248"/>
      <c r="G25" s="120" t="s">
        <v>320</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21" customHeight="1" x14ac:dyDescent="0.3">
      <c r="A26" s="248">
        <v>2</v>
      </c>
      <c r="B26" s="248"/>
      <c r="C26" s="248"/>
      <c r="D26" s="248"/>
      <c r="E26" s="248"/>
      <c r="F26" s="248"/>
      <c r="G26" s="120" t="s">
        <v>321</v>
      </c>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2"/>
      <c r="CA26" s="1" t="s">
        <v>49</v>
      </c>
    </row>
    <row r="27" spans="1:79" ht="15.75" customHeight="1" x14ac:dyDescent="0.3">
      <c r="A27" s="248">
        <v>3</v>
      </c>
      <c r="B27" s="248"/>
      <c r="C27" s="248"/>
      <c r="D27" s="248"/>
      <c r="E27" s="248"/>
      <c r="F27" s="248"/>
      <c r="G27" s="130" t="s">
        <v>322</v>
      </c>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2"/>
      <c r="CA27" s="1" t="s">
        <v>47</v>
      </c>
    </row>
    <row r="28" spans="1:79" ht="12.75" customHeight="1" x14ac:dyDescent="0.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row>
    <row r="29" spans="1:79" ht="16" customHeight="1" x14ac:dyDescent="0.3">
      <c r="A29" s="118" t="s">
        <v>40</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79" ht="30" customHeight="1" x14ac:dyDescent="0.3">
      <c r="A30" s="128" t="s">
        <v>323</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row>
    <row r="31" spans="1:79" ht="12.75" customHeight="1" x14ac:dyDescent="0.3">
      <c r="A31" s="12"/>
      <c r="B31" s="12"/>
      <c r="C31" s="12"/>
      <c r="D31" s="12"/>
      <c r="E31" s="12"/>
      <c r="F31" s="12"/>
      <c r="G31" s="12"/>
      <c r="H31" s="12"/>
      <c r="I31" s="12"/>
      <c r="J31" s="12"/>
      <c r="K31" s="12"/>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79" ht="15.75" customHeight="1" x14ac:dyDescent="0.3">
      <c r="A32" s="118" t="s">
        <v>41</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row>
    <row r="33" spans="1:79" ht="27.75" customHeight="1" x14ac:dyDescent="0.3">
      <c r="A33" s="119" t="s">
        <v>3</v>
      </c>
      <c r="B33" s="119"/>
      <c r="C33" s="119"/>
      <c r="D33" s="119"/>
      <c r="E33" s="119"/>
      <c r="F33" s="119"/>
      <c r="G33" s="120" t="s">
        <v>39</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row>
    <row r="34" spans="1:79" ht="15.5" customHeight="1" x14ac:dyDescent="0.3">
      <c r="A34" s="119">
        <v>1</v>
      </c>
      <c r="B34" s="119"/>
      <c r="C34" s="119"/>
      <c r="D34" s="119"/>
      <c r="E34" s="119"/>
      <c r="F34" s="119"/>
      <c r="G34" s="120" t="s">
        <v>327</v>
      </c>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2"/>
      <c r="CA34" s="1" t="s">
        <v>50</v>
      </c>
    </row>
    <row r="35" spans="1:79" ht="15" customHeight="1" x14ac:dyDescent="0.3">
      <c r="A35" s="119">
        <v>2</v>
      </c>
      <c r="B35" s="119"/>
      <c r="C35" s="119"/>
      <c r="D35" s="119"/>
      <c r="E35" s="119"/>
      <c r="F35" s="119"/>
      <c r="G35" s="130" t="s">
        <v>324</v>
      </c>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8"/>
      <c r="CA35" s="1" t="s">
        <v>48</v>
      </c>
    </row>
    <row r="36" spans="1:79" ht="23.5" customHeight="1" x14ac:dyDescent="0.3">
      <c r="A36" s="119">
        <v>3</v>
      </c>
      <c r="B36" s="119"/>
      <c r="C36" s="119"/>
      <c r="D36" s="119"/>
      <c r="E36" s="119"/>
      <c r="F36" s="119"/>
      <c r="G36" s="130" t="s">
        <v>325</v>
      </c>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8"/>
    </row>
    <row r="38" spans="1:79" ht="15.75" customHeight="1" x14ac:dyDescent="0.3">
      <c r="A38" s="118" t="s">
        <v>73</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row>
    <row r="39" spans="1:79" ht="15.75" customHeight="1" x14ac:dyDescent="0.3">
      <c r="A39" s="118" t="s">
        <v>74</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row>
    <row r="40" spans="1:79" ht="15" customHeight="1" x14ac:dyDescent="0.3">
      <c r="A40" s="136" t="s">
        <v>102</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row>
    <row r="41" spans="1:79" s="46" customFormat="1" ht="31.5" customHeight="1" x14ac:dyDescent="0.25">
      <c r="A41" s="248" t="s">
        <v>3</v>
      </c>
      <c r="B41" s="248"/>
      <c r="C41" s="248" t="s">
        <v>66</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t="s">
        <v>25</v>
      </c>
      <c r="AB41" s="248"/>
      <c r="AC41" s="248"/>
      <c r="AD41" s="248"/>
      <c r="AE41" s="248"/>
      <c r="AF41" s="248"/>
      <c r="AG41" s="248"/>
      <c r="AH41" s="248"/>
      <c r="AI41" s="248"/>
      <c r="AJ41" s="248"/>
      <c r="AK41" s="248"/>
      <c r="AL41" s="248"/>
      <c r="AM41" s="248"/>
      <c r="AN41" s="248"/>
      <c r="AO41" s="248"/>
      <c r="AP41" s="248" t="s">
        <v>44</v>
      </c>
      <c r="AQ41" s="248"/>
      <c r="AR41" s="248"/>
      <c r="AS41" s="248"/>
      <c r="AT41" s="248"/>
      <c r="AU41" s="248"/>
      <c r="AV41" s="248"/>
      <c r="AW41" s="248"/>
      <c r="AX41" s="248"/>
      <c r="AY41" s="248"/>
      <c r="AZ41" s="248"/>
      <c r="BA41" s="248"/>
      <c r="BB41" s="248"/>
      <c r="BC41" s="248"/>
      <c r="BD41" s="248" t="s">
        <v>0</v>
      </c>
      <c r="BE41" s="248"/>
      <c r="BF41" s="248"/>
      <c r="BG41" s="248"/>
      <c r="BH41" s="248"/>
      <c r="BI41" s="248"/>
      <c r="BJ41" s="248"/>
      <c r="BK41" s="248"/>
      <c r="BL41" s="248"/>
      <c r="BM41" s="248"/>
      <c r="BN41" s="248"/>
      <c r="BO41" s="248"/>
      <c r="BP41" s="248"/>
      <c r="BQ41" s="248"/>
    </row>
    <row r="42" spans="1:79" s="46" customFormat="1" ht="21" customHeight="1" x14ac:dyDescent="0.25">
      <c r="A42" s="248"/>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t="s">
        <v>2</v>
      </c>
      <c r="AB42" s="248"/>
      <c r="AC42" s="248"/>
      <c r="AD42" s="248"/>
      <c r="AE42" s="248"/>
      <c r="AF42" s="248" t="s">
        <v>1</v>
      </c>
      <c r="AG42" s="248"/>
      <c r="AH42" s="248"/>
      <c r="AI42" s="248"/>
      <c r="AJ42" s="248"/>
      <c r="AK42" s="248" t="s">
        <v>26</v>
      </c>
      <c r="AL42" s="248"/>
      <c r="AM42" s="248"/>
      <c r="AN42" s="248"/>
      <c r="AO42" s="248"/>
      <c r="AP42" s="248" t="s">
        <v>2</v>
      </c>
      <c r="AQ42" s="248"/>
      <c r="AR42" s="248"/>
      <c r="AS42" s="248"/>
      <c r="AT42" s="248"/>
      <c r="AU42" s="248" t="s">
        <v>1</v>
      </c>
      <c r="AV42" s="248"/>
      <c r="AW42" s="248"/>
      <c r="AX42" s="248"/>
      <c r="AY42" s="248"/>
      <c r="AZ42" s="248" t="s">
        <v>26</v>
      </c>
      <c r="BA42" s="248"/>
      <c r="BB42" s="248"/>
      <c r="BC42" s="248"/>
      <c r="BD42" s="248" t="s">
        <v>2</v>
      </c>
      <c r="BE42" s="248"/>
      <c r="BF42" s="248"/>
      <c r="BG42" s="248"/>
      <c r="BH42" s="248"/>
      <c r="BI42" s="248" t="s">
        <v>1</v>
      </c>
      <c r="BJ42" s="248"/>
      <c r="BK42" s="248"/>
      <c r="BL42" s="248"/>
      <c r="BM42" s="248"/>
      <c r="BN42" s="248" t="s">
        <v>27</v>
      </c>
      <c r="BO42" s="248"/>
      <c r="BP42" s="248"/>
      <c r="BQ42" s="248"/>
    </row>
    <row r="43" spans="1:79" s="46" customFormat="1" ht="16" customHeight="1" x14ac:dyDescent="0.25">
      <c r="A43" s="259">
        <v>1</v>
      </c>
      <c r="B43" s="259"/>
      <c r="C43" s="259">
        <v>2</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137">
        <v>3</v>
      </c>
      <c r="AB43" s="139"/>
      <c r="AC43" s="139"/>
      <c r="AD43" s="139"/>
      <c r="AE43" s="138"/>
      <c r="AF43" s="137">
        <v>4</v>
      </c>
      <c r="AG43" s="139"/>
      <c r="AH43" s="139"/>
      <c r="AI43" s="139"/>
      <c r="AJ43" s="138"/>
      <c r="AK43" s="137">
        <v>5</v>
      </c>
      <c r="AL43" s="139"/>
      <c r="AM43" s="139"/>
      <c r="AN43" s="139"/>
      <c r="AO43" s="138"/>
      <c r="AP43" s="137">
        <v>6</v>
      </c>
      <c r="AQ43" s="139"/>
      <c r="AR43" s="139"/>
      <c r="AS43" s="139"/>
      <c r="AT43" s="138"/>
      <c r="AU43" s="137">
        <v>7</v>
      </c>
      <c r="AV43" s="139"/>
      <c r="AW43" s="139"/>
      <c r="AX43" s="139"/>
      <c r="AY43" s="138"/>
      <c r="AZ43" s="137">
        <v>8</v>
      </c>
      <c r="BA43" s="139"/>
      <c r="BB43" s="139"/>
      <c r="BC43" s="138"/>
      <c r="BD43" s="137">
        <v>9</v>
      </c>
      <c r="BE43" s="139"/>
      <c r="BF43" s="139"/>
      <c r="BG43" s="139"/>
      <c r="BH43" s="138"/>
      <c r="BI43" s="259">
        <v>10</v>
      </c>
      <c r="BJ43" s="259"/>
      <c r="BK43" s="259"/>
      <c r="BL43" s="259"/>
      <c r="BM43" s="259"/>
      <c r="BN43" s="259">
        <v>11</v>
      </c>
      <c r="BO43" s="259"/>
      <c r="BP43" s="259"/>
      <c r="BQ43" s="259"/>
    </row>
    <row r="44" spans="1:79" ht="15.75" hidden="1" customHeight="1" x14ac:dyDescent="0.3">
      <c r="A44" s="119" t="s">
        <v>13</v>
      </c>
      <c r="B44" s="119"/>
      <c r="C44" s="104" t="s">
        <v>14</v>
      </c>
      <c r="D44" s="104"/>
      <c r="E44" s="104"/>
      <c r="F44" s="104"/>
      <c r="G44" s="104"/>
      <c r="H44" s="104"/>
      <c r="I44" s="104"/>
      <c r="J44" s="104"/>
      <c r="K44" s="104"/>
      <c r="L44" s="104"/>
      <c r="M44" s="104"/>
      <c r="N44" s="104"/>
      <c r="O44" s="104"/>
      <c r="P44" s="104"/>
      <c r="Q44" s="104"/>
      <c r="R44" s="104"/>
      <c r="S44" s="104"/>
      <c r="T44" s="104"/>
      <c r="U44" s="104"/>
      <c r="V44" s="104"/>
      <c r="W44" s="104"/>
      <c r="X44" s="104"/>
      <c r="Y44" s="104"/>
      <c r="Z44" s="105"/>
      <c r="AA44" s="261" t="s">
        <v>10</v>
      </c>
      <c r="AB44" s="261"/>
      <c r="AC44" s="261"/>
      <c r="AD44" s="261"/>
      <c r="AE44" s="261"/>
      <c r="AF44" s="261" t="s">
        <v>9</v>
      </c>
      <c r="AG44" s="261"/>
      <c r="AH44" s="261"/>
      <c r="AI44" s="261"/>
      <c r="AJ44" s="261"/>
      <c r="AK44" s="262" t="s">
        <v>16</v>
      </c>
      <c r="AL44" s="262"/>
      <c r="AM44" s="262"/>
      <c r="AN44" s="262"/>
      <c r="AO44" s="262"/>
      <c r="AP44" s="261" t="s">
        <v>11</v>
      </c>
      <c r="AQ44" s="261"/>
      <c r="AR44" s="261"/>
      <c r="AS44" s="261"/>
      <c r="AT44" s="261"/>
      <c r="AU44" s="261" t="s">
        <v>12</v>
      </c>
      <c r="AV44" s="261"/>
      <c r="AW44" s="261"/>
      <c r="AX44" s="261"/>
      <c r="AY44" s="261"/>
      <c r="AZ44" s="262" t="s">
        <v>16</v>
      </c>
      <c r="BA44" s="262"/>
      <c r="BB44" s="262"/>
      <c r="BC44" s="262"/>
      <c r="BD44" s="243" t="s">
        <v>31</v>
      </c>
      <c r="BE44" s="243"/>
      <c r="BF44" s="243"/>
      <c r="BG44" s="243"/>
      <c r="BH44" s="243"/>
      <c r="BI44" s="243" t="s">
        <v>31</v>
      </c>
      <c r="BJ44" s="243"/>
      <c r="BK44" s="243"/>
      <c r="BL44" s="243"/>
      <c r="BM44" s="243"/>
      <c r="BN44" s="263" t="s">
        <v>16</v>
      </c>
      <c r="BO44" s="263"/>
      <c r="BP44" s="263"/>
      <c r="BQ44" s="263"/>
      <c r="CA44" s="1" t="s">
        <v>19</v>
      </c>
    </row>
    <row r="45" spans="1:79" ht="27" hidden="1" customHeight="1" x14ac:dyDescent="0.3">
      <c r="A45" s="260">
        <v>1</v>
      </c>
      <c r="B45" s="260"/>
      <c r="C45" s="151" t="s">
        <v>326</v>
      </c>
      <c r="D45" s="257"/>
      <c r="E45" s="257"/>
      <c r="F45" s="257"/>
      <c r="G45" s="257"/>
      <c r="H45" s="257"/>
      <c r="I45" s="257"/>
      <c r="J45" s="257"/>
      <c r="K45" s="257"/>
      <c r="L45" s="257"/>
      <c r="M45" s="257"/>
      <c r="N45" s="257"/>
      <c r="O45" s="257"/>
      <c r="P45" s="257"/>
      <c r="Q45" s="257"/>
      <c r="R45" s="257"/>
      <c r="S45" s="257"/>
      <c r="T45" s="257"/>
      <c r="U45" s="257"/>
      <c r="V45" s="257"/>
      <c r="W45" s="257"/>
      <c r="X45" s="257"/>
      <c r="Y45" s="257"/>
      <c r="Z45" s="258"/>
      <c r="AA45" s="254">
        <v>150000</v>
      </c>
      <c r="AB45" s="254"/>
      <c r="AC45" s="254"/>
      <c r="AD45" s="254"/>
      <c r="AE45" s="254"/>
      <c r="AF45" s="254">
        <v>0</v>
      </c>
      <c r="AG45" s="254"/>
      <c r="AH45" s="254"/>
      <c r="AI45" s="254"/>
      <c r="AJ45" s="254"/>
      <c r="AK45" s="254">
        <f t="shared" ref="AK45" si="0">AA45+AF45</f>
        <v>150000</v>
      </c>
      <c r="AL45" s="254"/>
      <c r="AM45" s="254"/>
      <c r="AN45" s="254"/>
      <c r="AO45" s="254"/>
      <c r="AP45" s="254">
        <v>203800</v>
      </c>
      <c r="AQ45" s="254"/>
      <c r="AR45" s="254"/>
      <c r="AS45" s="254"/>
      <c r="AT45" s="254"/>
      <c r="AU45" s="254">
        <v>0</v>
      </c>
      <c r="AV45" s="254"/>
      <c r="AW45" s="254"/>
      <c r="AX45" s="254"/>
      <c r="AY45" s="254"/>
      <c r="AZ45" s="254">
        <f>AP45+AU45</f>
        <v>203800</v>
      </c>
      <c r="BA45" s="254"/>
      <c r="BB45" s="254"/>
      <c r="BC45" s="254"/>
      <c r="BD45" s="254">
        <f t="shared" ref="BD45" si="1">AP45-AA45</f>
        <v>53800</v>
      </c>
      <c r="BE45" s="254"/>
      <c r="BF45" s="254"/>
      <c r="BG45" s="254"/>
      <c r="BH45" s="254"/>
      <c r="BI45" s="254">
        <f t="shared" ref="BI45" si="2">AU45-AF45</f>
        <v>0</v>
      </c>
      <c r="BJ45" s="254"/>
      <c r="BK45" s="254"/>
      <c r="BL45" s="254"/>
      <c r="BM45" s="254"/>
      <c r="BN45" s="254">
        <f t="shared" ref="BN45" si="3">BD45+BI45</f>
        <v>53800</v>
      </c>
      <c r="BO45" s="254"/>
      <c r="BP45" s="254"/>
      <c r="BQ45" s="254"/>
      <c r="CA45" s="1" t="s">
        <v>20</v>
      </c>
    </row>
    <row r="46" spans="1:79" ht="15" customHeight="1" x14ac:dyDescent="0.3">
      <c r="A46" s="260">
        <v>1</v>
      </c>
      <c r="B46" s="260"/>
      <c r="C46" s="151" t="s">
        <v>328</v>
      </c>
      <c r="D46" s="257"/>
      <c r="E46" s="257"/>
      <c r="F46" s="257"/>
      <c r="G46" s="257"/>
      <c r="H46" s="257"/>
      <c r="I46" s="257"/>
      <c r="J46" s="257"/>
      <c r="K46" s="257"/>
      <c r="L46" s="257"/>
      <c r="M46" s="257"/>
      <c r="N46" s="257"/>
      <c r="O46" s="257"/>
      <c r="P46" s="257"/>
      <c r="Q46" s="257"/>
      <c r="R46" s="257"/>
      <c r="S46" s="257"/>
      <c r="T46" s="257"/>
      <c r="U46" s="257"/>
      <c r="V46" s="257"/>
      <c r="W46" s="257"/>
      <c r="X46" s="257"/>
      <c r="Y46" s="257"/>
      <c r="Z46" s="258"/>
      <c r="AA46" s="254">
        <v>745569</v>
      </c>
      <c r="AB46" s="254"/>
      <c r="AC46" s="254"/>
      <c r="AD46" s="254"/>
      <c r="AE46" s="254"/>
      <c r="AF46" s="254">
        <v>0</v>
      </c>
      <c r="AG46" s="254"/>
      <c r="AH46" s="254"/>
      <c r="AI46" s="254"/>
      <c r="AJ46" s="254"/>
      <c r="AK46" s="254">
        <f>AA46+AF46</f>
        <v>745569</v>
      </c>
      <c r="AL46" s="254"/>
      <c r="AM46" s="254"/>
      <c r="AN46" s="254"/>
      <c r="AO46" s="254"/>
      <c r="AP46" s="254">
        <v>388536</v>
      </c>
      <c r="AQ46" s="254"/>
      <c r="AR46" s="254"/>
      <c r="AS46" s="254"/>
      <c r="AT46" s="254"/>
      <c r="AU46" s="254">
        <v>0</v>
      </c>
      <c r="AV46" s="254"/>
      <c r="AW46" s="254"/>
      <c r="AX46" s="254"/>
      <c r="AY46" s="254"/>
      <c r="AZ46" s="254">
        <f>AP46</f>
        <v>388536</v>
      </c>
      <c r="BA46" s="254"/>
      <c r="BB46" s="254"/>
      <c r="BC46" s="254"/>
      <c r="BD46" s="254">
        <f>AP46-AA46</f>
        <v>-357033</v>
      </c>
      <c r="BE46" s="254"/>
      <c r="BF46" s="254"/>
      <c r="BG46" s="254"/>
      <c r="BH46" s="254"/>
      <c r="BI46" s="254">
        <v>0</v>
      </c>
      <c r="BJ46" s="254"/>
      <c r="BK46" s="254"/>
      <c r="BL46" s="254"/>
      <c r="BM46" s="254"/>
      <c r="BN46" s="254">
        <f>AZ46-AK46</f>
        <v>-357033</v>
      </c>
      <c r="BO46" s="254"/>
      <c r="BP46" s="254"/>
      <c r="BQ46" s="254"/>
    </row>
    <row r="47" spans="1:79" ht="34" customHeight="1" x14ac:dyDescent="0.3">
      <c r="A47" s="149">
        <v>2</v>
      </c>
      <c r="B47" s="150"/>
      <c r="C47" s="151" t="s">
        <v>329</v>
      </c>
      <c r="D47" s="152"/>
      <c r="E47" s="152"/>
      <c r="F47" s="152"/>
      <c r="G47" s="152"/>
      <c r="H47" s="152"/>
      <c r="I47" s="152"/>
      <c r="J47" s="152"/>
      <c r="K47" s="152"/>
      <c r="L47" s="152"/>
      <c r="M47" s="152"/>
      <c r="N47" s="152"/>
      <c r="O47" s="152"/>
      <c r="P47" s="152"/>
      <c r="Q47" s="152"/>
      <c r="R47" s="152"/>
      <c r="S47" s="152"/>
      <c r="T47" s="152"/>
      <c r="U47" s="152"/>
      <c r="V47" s="152"/>
      <c r="W47" s="152"/>
      <c r="X47" s="152"/>
      <c r="Y47" s="152"/>
      <c r="Z47" s="153"/>
      <c r="AA47" s="154">
        <v>100000</v>
      </c>
      <c r="AB47" s="155"/>
      <c r="AC47" s="155"/>
      <c r="AD47" s="155"/>
      <c r="AE47" s="156"/>
      <c r="AF47" s="154">
        <v>0</v>
      </c>
      <c r="AG47" s="155"/>
      <c r="AH47" s="155"/>
      <c r="AI47" s="155"/>
      <c r="AJ47" s="156"/>
      <c r="AK47" s="254">
        <f t="shared" ref="AK47:AK50" si="4">AA47+AF47</f>
        <v>100000</v>
      </c>
      <c r="AL47" s="254"/>
      <c r="AM47" s="254"/>
      <c r="AN47" s="254"/>
      <c r="AO47" s="254"/>
      <c r="AP47" s="154">
        <v>70000</v>
      </c>
      <c r="AQ47" s="155"/>
      <c r="AR47" s="155"/>
      <c r="AS47" s="155"/>
      <c r="AT47" s="156"/>
      <c r="AU47" s="154">
        <v>0</v>
      </c>
      <c r="AV47" s="155"/>
      <c r="AW47" s="155"/>
      <c r="AX47" s="155"/>
      <c r="AY47" s="156"/>
      <c r="AZ47" s="254">
        <f>AP47</f>
        <v>70000</v>
      </c>
      <c r="BA47" s="254"/>
      <c r="BB47" s="254"/>
      <c r="BC47" s="254"/>
      <c r="BD47" s="254">
        <f>AP47-AA47</f>
        <v>-30000</v>
      </c>
      <c r="BE47" s="254"/>
      <c r="BF47" s="254"/>
      <c r="BG47" s="254"/>
      <c r="BH47" s="254"/>
      <c r="BI47" s="254">
        <v>0</v>
      </c>
      <c r="BJ47" s="254"/>
      <c r="BK47" s="254"/>
      <c r="BL47" s="254"/>
      <c r="BM47" s="254"/>
      <c r="BN47" s="254">
        <f>AZ47-AK47</f>
        <v>-30000</v>
      </c>
      <c r="BO47" s="254"/>
      <c r="BP47" s="254"/>
      <c r="BQ47" s="254"/>
    </row>
    <row r="48" spans="1:79" ht="20" customHeight="1" x14ac:dyDescent="0.3">
      <c r="A48" s="260">
        <v>3</v>
      </c>
      <c r="B48" s="260"/>
      <c r="C48" s="151" t="s">
        <v>136</v>
      </c>
      <c r="D48" s="257"/>
      <c r="E48" s="257"/>
      <c r="F48" s="257"/>
      <c r="G48" s="257"/>
      <c r="H48" s="257"/>
      <c r="I48" s="257"/>
      <c r="J48" s="257"/>
      <c r="K48" s="257"/>
      <c r="L48" s="257"/>
      <c r="M48" s="257"/>
      <c r="N48" s="257"/>
      <c r="O48" s="257"/>
      <c r="P48" s="257"/>
      <c r="Q48" s="257"/>
      <c r="R48" s="257"/>
      <c r="S48" s="257"/>
      <c r="T48" s="257"/>
      <c r="U48" s="257"/>
      <c r="V48" s="257"/>
      <c r="W48" s="257"/>
      <c r="X48" s="257"/>
      <c r="Y48" s="257"/>
      <c r="Z48" s="258"/>
      <c r="AA48" s="254">
        <v>2158045</v>
      </c>
      <c r="AB48" s="254"/>
      <c r="AC48" s="254"/>
      <c r="AD48" s="254"/>
      <c r="AE48" s="254"/>
      <c r="AF48" s="254">
        <v>55626</v>
      </c>
      <c r="AG48" s="254"/>
      <c r="AH48" s="254"/>
      <c r="AI48" s="254"/>
      <c r="AJ48" s="254"/>
      <c r="AK48" s="254">
        <f t="shared" si="4"/>
        <v>2213671</v>
      </c>
      <c r="AL48" s="254"/>
      <c r="AM48" s="254"/>
      <c r="AN48" s="254"/>
      <c r="AO48" s="254"/>
      <c r="AP48" s="254">
        <v>1981950</v>
      </c>
      <c r="AQ48" s="254"/>
      <c r="AR48" s="254"/>
      <c r="AS48" s="254"/>
      <c r="AT48" s="254"/>
      <c r="AU48" s="254">
        <v>61269</v>
      </c>
      <c r="AV48" s="254"/>
      <c r="AW48" s="254"/>
      <c r="AX48" s="254"/>
      <c r="AY48" s="254"/>
      <c r="AZ48" s="254">
        <f>AP48+AU48</f>
        <v>2043219</v>
      </c>
      <c r="BA48" s="254"/>
      <c r="BB48" s="254"/>
      <c r="BC48" s="254"/>
      <c r="BD48" s="254">
        <f>AP48-AA48</f>
        <v>-176095</v>
      </c>
      <c r="BE48" s="254"/>
      <c r="BF48" s="254"/>
      <c r="BG48" s="254"/>
      <c r="BH48" s="254"/>
      <c r="BI48" s="254">
        <f>AU48-AF48</f>
        <v>5643</v>
      </c>
      <c r="BJ48" s="254"/>
      <c r="BK48" s="254"/>
      <c r="BL48" s="254"/>
      <c r="BM48" s="254"/>
      <c r="BN48" s="254">
        <f>AZ48-AK48</f>
        <v>-170452</v>
      </c>
      <c r="BO48" s="254"/>
      <c r="BP48" s="254"/>
      <c r="BQ48" s="254"/>
    </row>
    <row r="49" spans="1:79" ht="21" customHeight="1" x14ac:dyDescent="0.3">
      <c r="A49" s="260">
        <v>4</v>
      </c>
      <c r="B49" s="260"/>
      <c r="C49" s="151" t="s">
        <v>137</v>
      </c>
      <c r="D49" s="257"/>
      <c r="E49" s="257"/>
      <c r="F49" s="257"/>
      <c r="G49" s="257"/>
      <c r="H49" s="257"/>
      <c r="I49" s="257"/>
      <c r="J49" s="257"/>
      <c r="K49" s="257"/>
      <c r="L49" s="257"/>
      <c r="M49" s="257"/>
      <c r="N49" s="257"/>
      <c r="O49" s="257"/>
      <c r="P49" s="257"/>
      <c r="Q49" s="257"/>
      <c r="R49" s="257"/>
      <c r="S49" s="257"/>
      <c r="T49" s="257"/>
      <c r="U49" s="257"/>
      <c r="V49" s="257"/>
      <c r="W49" s="257"/>
      <c r="X49" s="257"/>
      <c r="Y49" s="257"/>
      <c r="Z49" s="258"/>
      <c r="AA49" s="254">
        <v>3650740</v>
      </c>
      <c r="AB49" s="254"/>
      <c r="AC49" s="254"/>
      <c r="AD49" s="254"/>
      <c r="AE49" s="254"/>
      <c r="AF49" s="254">
        <v>0</v>
      </c>
      <c r="AG49" s="254"/>
      <c r="AH49" s="254"/>
      <c r="AI49" s="254"/>
      <c r="AJ49" s="254"/>
      <c r="AK49" s="254">
        <f t="shared" si="4"/>
        <v>3650740</v>
      </c>
      <c r="AL49" s="254"/>
      <c r="AM49" s="254"/>
      <c r="AN49" s="254"/>
      <c r="AO49" s="254"/>
      <c r="AP49" s="254">
        <v>3643906</v>
      </c>
      <c r="AQ49" s="254"/>
      <c r="AR49" s="254"/>
      <c r="AS49" s="254"/>
      <c r="AT49" s="254"/>
      <c r="AU49" s="254">
        <v>0</v>
      </c>
      <c r="AV49" s="254"/>
      <c r="AW49" s="254"/>
      <c r="AX49" s="254"/>
      <c r="AY49" s="254"/>
      <c r="AZ49" s="254">
        <f>AP49</f>
        <v>3643906</v>
      </c>
      <c r="BA49" s="254"/>
      <c r="BB49" s="254"/>
      <c r="BC49" s="254"/>
      <c r="BD49" s="254">
        <f>AP49-AA49</f>
        <v>-6834</v>
      </c>
      <c r="BE49" s="254"/>
      <c r="BF49" s="254"/>
      <c r="BG49" s="254"/>
      <c r="BH49" s="254"/>
      <c r="BI49" s="254">
        <v>0</v>
      </c>
      <c r="BJ49" s="254"/>
      <c r="BK49" s="254"/>
      <c r="BL49" s="254"/>
      <c r="BM49" s="254"/>
      <c r="BN49" s="254">
        <f t="shared" ref="BN49:BN50" si="5">AZ49-AK49</f>
        <v>-6834</v>
      </c>
      <c r="BO49" s="254"/>
      <c r="BP49" s="254"/>
      <c r="BQ49" s="254"/>
    </row>
    <row r="50" spans="1:79" s="37" customFormat="1" ht="22.5" customHeight="1" x14ac:dyDescent="0.3">
      <c r="A50" s="288"/>
      <c r="B50" s="288"/>
      <c r="C50" s="211" t="s">
        <v>80</v>
      </c>
      <c r="D50" s="289"/>
      <c r="E50" s="289"/>
      <c r="F50" s="289"/>
      <c r="G50" s="289"/>
      <c r="H50" s="289"/>
      <c r="I50" s="289"/>
      <c r="J50" s="289"/>
      <c r="K50" s="289"/>
      <c r="L50" s="289"/>
      <c r="M50" s="289"/>
      <c r="N50" s="289"/>
      <c r="O50" s="289"/>
      <c r="P50" s="289"/>
      <c r="Q50" s="289"/>
      <c r="R50" s="289"/>
      <c r="S50" s="289"/>
      <c r="T50" s="289"/>
      <c r="U50" s="289"/>
      <c r="V50" s="289"/>
      <c r="W50" s="289"/>
      <c r="X50" s="289"/>
      <c r="Y50" s="289"/>
      <c r="Z50" s="290"/>
      <c r="AA50" s="287">
        <f>AA46+AA47+AA48+AA49</f>
        <v>6654354</v>
      </c>
      <c r="AB50" s="287"/>
      <c r="AC50" s="287"/>
      <c r="AD50" s="287"/>
      <c r="AE50" s="287"/>
      <c r="AF50" s="287">
        <f>AF46+AF47+AF48+AF49</f>
        <v>55626</v>
      </c>
      <c r="AG50" s="287"/>
      <c r="AH50" s="287"/>
      <c r="AI50" s="287"/>
      <c r="AJ50" s="287"/>
      <c r="AK50" s="286">
        <f t="shared" si="4"/>
        <v>6709980</v>
      </c>
      <c r="AL50" s="286"/>
      <c r="AM50" s="286"/>
      <c r="AN50" s="286"/>
      <c r="AO50" s="286"/>
      <c r="AP50" s="286">
        <f>AP46+AP47+AP48+AP49</f>
        <v>6084392</v>
      </c>
      <c r="AQ50" s="286"/>
      <c r="AR50" s="286"/>
      <c r="AS50" s="286"/>
      <c r="AT50" s="286"/>
      <c r="AU50" s="286">
        <f>AU46+AU47+AU48+AU49</f>
        <v>61269</v>
      </c>
      <c r="AV50" s="286"/>
      <c r="AW50" s="286"/>
      <c r="AX50" s="286"/>
      <c r="AY50" s="286"/>
      <c r="AZ50" s="287">
        <f>AP50+AU50</f>
        <v>6145661</v>
      </c>
      <c r="BA50" s="287"/>
      <c r="BB50" s="287"/>
      <c r="BC50" s="287"/>
      <c r="BD50" s="286">
        <f>AP50-AA50</f>
        <v>-569962</v>
      </c>
      <c r="BE50" s="286"/>
      <c r="BF50" s="286"/>
      <c r="BG50" s="286"/>
      <c r="BH50" s="286"/>
      <c r="BI50" s="286">
        <v>0</v>
      </c>
      <c r="BJ50" s="286"/>
      <c r="BK50" s="286"/>
      <c r="BL50" s="286"/>
      <c r="BM50" s="286"/>
      <c r="BN50" s="286">
        <f t="shared" si="5"/>
        <v>-564319</v>
      </c>
      <c r="BO50" s="286"/>
      <c r="BP50" s="286"/>
      <c r="BQ50" s="286"/>
    </row>
    <row r="52" spans="1:79" ht="29.25" customHeight="1" x14ac:dyDescent="0.3">
      <c r="A52" s="118" t="s">
        <v>75</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row>
    <row r="53" spans="1:79" ht="9.75" customHeight="1"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row>
    <row r="54" spans="1:79" ht="15.75" customHeight="1" x14ac:dyDescent="0.3">
      <c r="A54" s="264" t="s">
        <v>3</v>
      </c>
      <c r="B54" s="264"/>
      <c r="C54" s="119" t="s">
        <v>60</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row>
    <row r="55" spans="1:79" x14ac:dyDescent="0.3">
      <c r="A55" s="265">
        <v>1</v>
      </c>
      <c r="B55" s="265"/>
      <c r="C55" s="266">
        <v>2</v>
      </c>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row>
    <row r="56" spans="1:79" ht="148.5" customHeight="1" x14ac:dyDescent="0.3">
      <c r="A56" s="162">
        <v>1</v>
      </c>
      <c r="B56" s="163"/>
      <c r="C56" s="267" t="s">
        <v>606</v>
      </c>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9"/>
      <c r="CA56" s="1" t="s">
        <v>69</v>
      </c>
    </row>
    <row r="58" spans="1:79" ht="15.75" customHeight="1" x14ac:dyDescent="0.3">
      <c r="A58" s="118" t="s">
        <v>42</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row>
    <row r="59" spans="1:79" ht="15" customHeight="1" x14ac:dyDescent="0.3">
      <c r="A59" s="136" t="s">
        <v>102</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row>
    <row r="60" spans="1:79" ht="28.5" customHeight="1" x14ac:dyDescent="0.3">
      <c r="A60" s="106" t="s">
        <v>3</v>
      </c>
      <c r="B60" s="108"/>
      <c r="C60" s="119" t="s">
        <v>28</v>
      </c>
      <c r="D60" s="119"/>
      <c r="E60" s="119"/>
      <c r="F60" s="119"/>
      <c r="G60" s="119"/>
      <c r="H60" s="119"/>
      <c r="I60" s="119"/>
      <c r="J60" s="119"/>
      <c r="K60" s="119"/>
      <c r="L60" s="119"/>
      <c r="M60" s="119"/>
      <c r="N60" s="119"/>
      <c r="O60" s="119"/>
      <c r="P60" s="119"/>
      <c r="Q60" s="119"/>
      <c r="R60" s="119"/>
      <c r="S60" s="119" t="s">
        <v>25</v>
      </c>
      <c r="T60" s="119"/>
      <c r="U60" s="119"/>
      <c r="V60" s="119"/>
      <c r="W60" s="119"/>
      <c r="X60" s="119"/>
      <c r="Y60" s="119"/>
      <c r="Z60" s="119"/>
      <c r="AA60" s="119"/>
      <c r="AB60" s="119"/>
      <c r="AC60" s="119"/>
      <c r="AD60" s="119"/>
      <c r="AE60" s="119"/>
      <c r="AF60" s="119"/>
      <c r="AG60" s="119"/>
      <c r="AH60" s="119"/>
      <c r="AI60" s="119" t="s">
        <v>44</v>
      </c>
      <c r="AJ60" s="119"/>
      <c r="AK60" s="119"/>
      <c r="AL60" s="119"/>
      <c r="AM60" s="119"/>
      <c r="AN60" s="119"/>
      <c r="AO60" s="119"/>
      <c r="AP60" s="119"/>
      <c r="AQ60" s="119"/>
      <c r="AR60" s="119"/>
      <c r="AS60" s="119"/>
      <c r="AT60" s="119"/>
      <c r="AU60" s="119"/>
      <c r="AV60" s="119"/>
      <c r="AW60" s="119"/>
      <c r="AX60" s="119"/>
      <c r="AY60" s="119" t="s">
        <v>0</v>
      </c>
      <c r="AZ60" s="119"/>
      <c r="BA60" s="119"/>
      <c r="BB60" s="119"/>
      <c r="BC60" s="119"/>
      <c r="BD60" s="119"/>
      <c r="BE60" s="119"/>
      <c r="BF60" s="119"/>
      <c r="BG60" s="119"/>
      <c r="BH60" s="119"/>
      <c r="BI60" s="119"/>
      <c r="BJ60" s="119"/>
      <c r="BK60" s="119"/>
      <c r="BL60" s="119"/>
      <c r="BM60" s="119"/>
      <c r="BN60" s="119"/>
      <c r="BO60" s="47"/>
      <c r="BP60" s="47"/>
      <c r="BQ60" s="47"/>
    </row>
    <row r="61" spans="1:79" ht="29.15" customHeight="1" x14ac:dyDescent="0.3">
      <c r="A61" s="109"/>
      <c r="B61" s="111"/>
      <c r="C61" s="119"/>
      <c r="D61" s="119"/>
      <c r="E61" s="119"/>
      <c r="F61" s="119"/>
      <c r="G61" s="119"/>
      <c r="H61" s="119"/>
      <c r="I61" s="119"/>
      <c r="J61" s="119"/>
      <c r="K61" s="119"/>
      <c r="L61" s="119"/>
      <c r="M61" s="119"/>
      <c r="N61" s="119"/>
      <c r="O61" s="119"/>
      <c r="P61" s="119"/>
      <c r="Q61" s="119"/>
      <c r="R61" s="119"/>
      <c r="S61" s="119" t="s">
        <v>2</v>
      </c>
      <c r="T61" s="119"/>
      <c r="U61" s="119"/>
      <c r="V61" s="119"/>
      <c r="W61" s="119"/>
      <c r="X61" s="119" t="s">
        <v>1</v>
      </c>
      <c r="Y61" s="119"/>
      <c r="Z61" s="119"/>
      <c r="AA61" s="119"/>
      <c r="AB61" s="119"/>
      <c r="AC61" s="119" t="s">
        <v>26</v>
      </c>
      <c r="AD61" s="119"/>
      <c r="AE61" s="119"/>
      <c r="AF61" s="119"/>
      <c r="AG61" s="119"/>
      <c r="AH61" s="119"/>
      <c r="AI61" s="119" t="s">
        <v>2</v>
      </c>
      <c r="AJ61" s="119"/>
      <c r="AK61" s="119"/>
      <c r="AL61" s="119"/>
      <c r="AM61" s="119"/>
      <c r="AN61" s="119" t="s">
        <v>1</v>
      </c>
      <c r="AO61" s="119"/>
      <c r="AP61" s="119"/>
      <c r="AQ61" s="119"/>
      <c r="AR61" s="119"/>
      <c r="AS61" s="119" t="s">
        <v>26</v>
      </c>
      <c r="AT61" s="119"/>
      <c r="AU61" s="119"/>
      <c r="AV61" s="119"/>
      <c r="AW61" s="119"/>
      <c r="AX61" s="119"/>
      <c r="AY61" s="103" t="s">
        <v>2</v>
      </c>
      <c r="AZ61" s="104"/>
      <c r="BA61" s="104"/>
      <c r="BB61" s="104"/>
      <c r="BC61" s="105"/>
      <c r="BD61" s="103" t="s">
        <v>1</v>
      </c>
      <c r="BE61" s="104"/>
      <c r="BF61" s="104"/>
      <c r="BG61" s="104"/>
      <c r="BH61" s="105"/>
      <c r="BI61" s="119" t="s">
        <v>26</v>
      </c>
      <c r="BJ61" s="119"/>
      <c r="BK61" s="119"/>
      <c r="BL61" s="119"/>
      <c r="BM61" s="119"/>
      <c r="BN61" s="119"/>
      <c r="BO61" s="47"/>
      <c r="BP61" s="47"/>
      <c r="BQ61" s="47"/>
    </row>
    <row r="62" spans="1:79" ht="16" customHeight="1" x14ac:dyDescent="0.3">
      <c r="A62" s="119">
        <v>1</v>
      </c>
      <c r="B62" s="119"/>
      <c r="C62" s="119">
        <v>2</v>
      </c>
      <c r="D62" s="119"/>
      <c r="E62" s="119"/>
      <c r="F62" s="119"/>
      <c r="G62" s="119"/>
      <c r="H62" s="119"/>
      <c r="I62" s="119"/>
      <c r="J62" s="119"/>
      <c r="K62" s="119"/>
      <c r="L62" s="119"/>
      <c r="M62" s="119"/>
      <c r="N62" s="119"/>
      <c r="O62" s="119"/>
      <c r="P62" s="119"/>
      <c r="Q62" s="119"/>
      <c r="R62" s="119"/>
      <c r="S62" s="119">
        <v>3</v>
      </c>
      <c r="T62" s="119"/>
      <c r="U62" s="119"/>
      <c r="V62" s="119"/>
      <c r="W62" s="119"/>
      <c r="X62" s="119">
        <v>4</v>
      </c>
      <c r="Y62" s="119"/>
      <c r="Z62" s="119"/>
      <c r="AA62" s="119"/>
      <c r="AB62" s="119"/>
      <c r="AC62" s="119">
        <v>5</v>
      </c>
      <c r="AD62" s="119"/>
      <c r="AE62" s="119"/>
      <c r="AF62" s="119"/>
      <c r="AG62" s="119"/>
      <c r="AH62" s="119"/>
      <c r="AI62" s="119">
        <v>6</v>
      </c>
      <c r="AJ62" s="119"/>
      <c r="AK62" s="119"/>
      <c r="AL62" s="119"/>
      <c r="AM62" s="119"/>
      <c r="AN62" s="119">
        <v>7</v>
      </c>
      <c r="AO62" s="119"/>
      <c r="AP62" s="119"/>
      <c r="AQ62" s="119"/>
      <c r="AR62" s="119"/>
      <c r="AS62" s="119">
        <v>8</v>
      </c>
      <c r="AT62" s="119"/>
      <c r="AU62" s="119"/>
      <c r="AV62" s="119"/>
      <c r="AW62" s="119"/>
      <c r="AX62" s="119"/>
      <c r="AY62" s="119">
        <v>9</v>
      </c>
      <c r="AZ62" s="119"/>
      <c r="BA62" s="119"/>
      <c r="BB62" s="119"/>
      <c r="BC62" s="119"/>
      <c r="BD62" s="119">
        <v>10</v>
      </c>
      <c r="BE62" s="119"/>
      <c r="BF62" s="119"/>
      <c r="BG62" s="119"/>
      <c r="BH62" s="119"/>
      <c r="BI62" s="103">
        <v>11</v>
      </c>
      <c r="BJ62" s="104"/>
      <c r="BK62" s="104"/>
      <c r="BL62" s="104"/>
      <c r="BM62" s="104"/>
      <c r="BN62" s="105"/>
      <c r="BO62" s="10"/>
      <c r="BP62" s="10"/>
      <c r="BQ62" s="10"/>
    </row>
    <row r="63" spans="1:79" ht="18" hidden="1" customHeight="1" x14ac:dyDescent="0.3">
      <c r="A63" s="119" t="s">
        <v>13</v>
      </c>
      <c r="B63" s="119"/>
      <c r="C63" s="275" t="s">
        <v>14</v>
      </c>
      <c r="D63" s="275"/>
      <c r="E63" s="275"/>
      <c r="F63" s="275"/>
      <c r="G63" s="275"/>
      <c r="H63" s="275"/>
      <c r="I63" s="275"/>
      <c r="J63" s="275"/>
      <c r="K63" s="275"/>
      <c r="L63" s="275"/>
      <c r="M63" s="275"/>
      <c r="N63" s="275"/>
      <c r="O63" s="275"/>
      <c r="P63" s="275"/>
      <c r="Q63" s="275"/>
      <c r="R63" s="275"/>
      <c r="S63" s="261" t="s">
        <v>10</v>
      </c>
      <c r="T63" s="261"/>
      <c r="U63" s="261"/>
      <c r="V63" s="261"/>
      <c r="W63" s="261"/>
      <c r="X63" s="261" t="s">
        <v>9</v>
      </c>
      <c r="Y63" s="261"/>
      <c r="Z63" s="261"/>
      <c r="AA63" s="261"/>
      <c r="AB63" s="261"/>
      <c r="AC63" s="262" t="s">
        <v>16</v>
      </c>
      <c r="AD63" s="263"/>
      <c r="AE63" s="263"/>
      <c r="AF63" s="263"/>
      <c r="AG63" s="263"/>
      <c r="AH63" s="263"/>
      <c r="AI63" s="261" t="s">
        <v>11</v>
      </c>
      <c r="AJ63" s="261"/>
      <c r="AK63" s="261"/>
      <c r="AL63" s="261"/>
      <c r="AM63" s="261"/>
      <c r="AN63" s="261" t="s">
        <v>12</v>
      </c>
      <c r="AO63" s="261"/>
      <c r="AP63" s="261"/>
      <c r="AQ63" s="261"/>
      <c r="AR63" s="261"/>
      <c r="AS63" s="262" t="s">
        <v>16</v>
      </c>
      <c r="AT63" s="263"/>
      <c r="AU63" s="263"/>
      <c r="AV63" s="263"/>
      <c r="AW63" s="263"/>
      <c r="AX63" s="263"/>
      <c r="AY63" s="143" t="s">
        <v>17</v>
      </c>
      <c r="AZ63" s="144"/>
      <c r="BA63" s="144"/>
      <c r="BB63" s="144"/>
      <c r="BC63" s="145"/>
      <c r="BD63" s="143" t="s">
        <v>17</v>
      </c>
      <c r="BE63" s="144"/>
      <c r="BF63" s="144"/>
      <c r="BG63" s="144"/>
      <c r="BH63" s="145"/>
      <c r="BI63" s="263" t="s">
        <v>16</v>
      </c>
      <c r="BJ63" s="263"/>
      <c r="BK63" s="263"/>
      <c r="BL63" s="263"/>
      <c r="BM63" s="263"/>
      <c r="BN63" s="263"/>
      <c r="BO63" s="5"/>
      <c r="BP63" s="5"/>
      <c r="BQ63" s="5"/>
      <c r="CA63" s="1" t="s">
        <v>21</v>
      </c>
    </row>
    <row r="64" spans="1:79" ht="61" customHeight="1" x14ac:dyDescent="0.3">
      <c r="A64" s="119">
        <v>1</v>
      </c>
      <c r="B64" s="119"/>
      <c r="C64" s="120" t="s">
        <v>330</v>
      </c>
      <c r="D64" s="257"/>
      <c r="E64" s="257"/>
      <c r="F64" s="257"/>
      <c r="G64" s="257"/>
      <c r="H64" s="257"/>
      <c r="I64" s="257"/>
      <c r="J64" s="257"/>
      <c r="K64" s="257"/>
      <c r="L64" s="257"/>
      <c r="M64" s="257"/>
      <c r="N64" s="257"/>
      <c r="O64" s="257"/>
      <c r="P64" s="257"/>
      <c r="Q64" s="257"/>
      <c r="R64" s="258"/>
      <c r="S64" s="242">
        <f>AA50</f>
        <v>6654354</v>
      </c>
      <c r="T64" s="242"/>
      <c r="U64" s="242"/>
      <c r="V64" s="242"/>
      <c r="W64" s="242"/>
      <c r="X64" s="242">
        <f>AF50</f>
        <v>55626</v>
      </c>
      <c r="Y64" s="242"/>
      <c r="Z64" s="242"/>
      <c r="AA64" s="242"/>
      <c r="AB64" s="242"/>
      <c r="AC64" s="242">
        <f>S64+X64</f>
        <v>6709980</v>
      </c>
      <c r="AD64" s="242"/>
      <c r="AE64" s="242"/>
      <c r="AF64" s="242"/>
      <c r="AG64" s="242"/>
      <c r="AH64" s="242"/>
      <c r="AI64" s="242">
        <v>6084392</v>
      </c>
      <c r="AJ64" s="242"/>
      <c r="AK64" s="242"/>
      <c r="AL64" s="242"/>
      <c r="AM64" s="242"/>
      <c r="AN64" s="242">
        <v>61269</v>
      </c>
      <c r="AO64" s="242"/>
      <c r="AP64" s="242"/>
      <c r="AQ64" s="242"/>
      <c r="AR64" s="242"/>
      <c r="AS64" s="242">
        <f>AI64+AN64</f>
        <v>6145661</v>
      </c>
      <c r="AT64" s="242"/>
      <c r="AU64" s="242"/>
      <c r="AV64" s="242"/>
      <c r="AW64" s="242"/>
      <c r="AX64" s="242"/>
      <c r="AY64" s="242">
        <f>AI64-S64</f>
        <v>-569962</v>
      </c>
      <c r="AZ64" s="242"/>
      <c r="BA64" s="242"/>
      <c r="BB64" s="242"/>
      <c r="BC64" s="242"/>
      <c r="BD64" s="291">
        <f>AN64-X64</f>
        <v>5643</v>
      </c>
      <c r="BE64" s="291"/>
      <c r="BF64" s="291"/>
      <c r="BG64" s="291"/>
      <c r="BH64" s="291"/>
      <c r="BI64" s="291">
        <f>AY64+BD64</f>
        <v>-564319</v>
      </c>
      <c r="BJ64" s="291"/>
      <c r="BK64" s="291"/>
      <c r="BL64" s="291"/>
      <c r="BM64" s="291"/>
      <c r="BN64" s="291"/>
      <c r="BO64" s="6"/>
      <c r="BP64" s="6"/>
      <c r="BQ64" s="6"/>
      <c r="CA64" s="1" t="s">
        <v>22</v>
      </c>
    </row>
    <row r="65" spans="1:79" s="37" customFormat="1" ht="15" hidden="1" customHeight="1" x14ac:dyDescent="0.3">
      <c r="A65" s="270"/>
      <c r="B65" s="270"/>
      <c r="C65" s="271" t="s">
        <v>82</v>
      </c>
      <c r="D65" s="272"/>
      <c r="E65" s="272"/>
      <c r="F65" s="272"/>
      <c r="G65" s="272"/>
      <c r="H65" s="272"/>
      <c r="I65" s="272"/>
      <c r="J65" s="272"/>
      <c r="K65" s="272"/>
      <c r="L65" s="272"/>
      <c r="M65" s="272"/>
      <c r="N65" s="272"/>
      <c r="O65" s="272"/>
      <c r="P65" s="272"/>
      <c r="Q65" s="272"/>
      <c r="R65" s="273"/>
      <c r="S65" s="274">
        <v>8080990</v>
      </c>
      <c r="T65" s="274"/>
      <c r="U65" s="274"/>
      <c r="V65" s="274"/>
      <c r="W65" s="274"/>
      <c r="X65" s="274">
        <v>0</v>
      </c>
      <c r="Y65" s="274"/>
      <c r="Z65" s="274"/>
      <c r="AA65" s="274"/>
      <c r="AB65" s="274"/>
      <c r="AC65" s="274">
        <f>S65+X65</f>
        <v>8080990</v>
      </c>
      <c r="AD65" s="274"/>
      <c r="AE65" s="274"/>
      <c r="AF65" s="274"/>
      <c r="AG65" s="274"/>
      <c r="AH65" s="274"/>
      <c r="AI65" s="274">
        <v>0</v>
      </c>
      <c r="AJ65" s="274"/>
      <c r="AK65" s="274"/>
      <c r="AL65" s="274"/>
      <c r="AM65" s="274"/>
      <c r="AN65" s="274">
        <v>0</v>
      </c>
      <c r="AO65" s="274"/>
      <c r="AP65" s="274"/>
      <c r="AQ65" s="274"/>
      <c r="AR65" s="274"/>
      <c r="AS65" s="274">
        <f>AI65+AN65</f>
        <v>0</v>
      </c>
      <c r="AT65" s="274"/>
      <c r="AU65" s="274"/>
      <c r="AV65" s="274"/>
      <c r="AW65" s="274"/>
      <c r="AX65" s="274"/>
      <c r="AY65" s="274">
        <f>AI65-S65</f>
        <v>-8080990</v>
      </c>
      <c r="AZ65" s="274"/>
      <c r="BA65" s="274"/>
      <c r="BB65" s="274"/>
      <c r="BC65" s="274"/>
      <c r="BD65" s="276">
        <f>AN65-X65</f>
        <v>0</v>
      </c>
      <c r="BE65" s="276"/>
      <c r="BF65" s="276"/>
      <c r="BG65" s="276"/>
      <c r="BH65" s="276"/>
      <c r="BI65" s="276">
        <f>AY65+BD65</f>
        <v>-8080990</v>
      </c>
      <c r="BJ65" s="276"/>
      <c r="BK65" s="276"/>
      <c r="BL65" s="276"/>
      <c r="BM65" s="276"/>
      <c r="BN65" s="276"/>
      <c r="BO65" s="38"/>
      <c r="BP65" s="38"/>
      <c r="BQ65" s="38"/>
    </row>
    <row r="67" spans="1:79" ht="15.75" customHeight="1" x14ac:dyDescent="0.3">
      <c r="A67" s="118" t="s">
        <v>43</v>
      </c>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row>
    <row r="68" spans="1:79" ht="15.75" customHeight="1" x14ac:dyDescent="0.3">
      <c r="A68" s="118" t="s">
        <v>61</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row>
    <row r="69" spans="1:79" ht="8.25" customHeight="1" x14ac:dyDescent="0.3"/>
    <row r="70" spans="1:79" ht="45" customHeight="1" x14ac:dyDescent="0.3">
      <c r="A70" s="106" t="s">
        <v>3</v>
      </c>
      <c r="B70" s="108"/>
      <c r="C70" s="106" t="s">
        <v>6</v>
      </c>
      <c r="D70" s="107"/>
      <c r="E70" s="107"/>
      <c r="F70" s="107"/>
      <c r="G70" s="107"/>
      <c r="H70" s="107"/>
      <c r="I70" s="108"/>
      <c r="J70" s="106" t="s">
        <v>5</v>
      </c>
      <c r="K70" s="107"/>
      <c r="L70" s="107"/>
      <c r="M70" s="107"/>
      <c r="N70" s="108"/>
      <c r="O70" s="106" t="s">
        <v>4</v>
      </c>
      <c r="P70" s="107"/>
      <c r="Q70" s="107"/>
      <c r="R70" s="107"/>
      <c r="S70" s="107"/>
      <c r="T70" s="107"/>
      <c r="U70" s="107"/>
      <c r="V70" s="107"/>
      <c r="W70" s="107"/>
      <c r="X70" s="108"/>
      <c r="Y70" s="119" t="s">
        <v>25</v>
      </c>
      <c r="Z70" s="119"/>
      <c r="AA70" s="119"/>
      <c r="AB70" s="119"/>
      <c r="AC70" s="119"/>
      <c r="AD70" s="119"/>
      <c r="AE70" s="119"/>
      <c r="AF70" s="119"/>
      <c r="AG70" s="119"/>
      <c r="AH70" s="119"/>
      <c r="AI70" s="119"/>
      <c r="AJ70" s="119"/>
      <c r="AK70" s="119"/>
      <c r="AL70" s="119"/>
      <c r="AM70" s="119"/>
      <c r="AN70" s="119" t="s">
        <v>45</v>
      </c>
      <c r="AO70" s="119"/>
      <c r="AP70" s="119"/>
      <c r="AQ70" s="119"/>
      <c r="AR70" s="119"/>
      <c r="AS70" s="119"/>
      <c r="AT70" s="119"/>
      <c r="AU70" s="119"/>
      <c r="AV70" s="119"/>
      <c r="AW70" s="119"/>
      <c r="AX70" s="119"/>
      <c r="AY70" s="119"/>
      <c r="AZ70" s="119"/>
      <c r="BA70" s="119"/>
      <c r="BB70" s="119"/>
      <c r="BC70" s="277" t="s">
        <v>0</v>
      </c>
      <c r="BD70" s="277"/>
      <c r="BE70" s="277"/>
      <c r="BF70" s="277"/>
      <c r="BG70" s="277"/>
      <c r="BH70" s="277"/>
      <c r="BI70" s="277"/>
      <c r="BJ70" s="277"/>
      <c r="BK70" s="277"/>
      <c r="BL70" s="277"/>
      <c r="BM70" s="277"/>
      <c r="BN70" s="277"/>
      <c r="BO70" s="277"/>
      <c r="BP70" s="277"/>
      <c r="BQ70" s="277"/>
      <c r="BR70" s="49"/>
      <c r="BS70" s="49"/>
      <c r="BT70" s="49"/>
      <c r="BU70" s="49"/>
      <c r="BV70" s="49"/>
      <c r="BW70" s="49"/>
      <c r="BX70" s="49"/>
      <c r="BY70" s="49"/>
      <c r="BZ70" s="7"/>
    </row>
    <row r="71" spans="1:79" ht="32.25" customHeight="1" x14ac:dyDescent="0.3">
      <c r="A71" s="109"/>
      <c r="B71" s="111"/>
      <c r="C71" s="109"/>
      <c r="D71" s="110"/>
      <c r="E71" s="110"/>
      <c r="F71" s="110"/>
      <c r="G71" s="110"/>
      <c r="H71" s="110"/>
      <c r="I71" s="111"/>
      <c r="J71" s="109"/>
      <c r="K71" s="110"/>
      <c r="L71" s="110"/>
      <c r="M71" s="110"/>
      <c r="N71" s="111"/>
      <c r="O71" s="109"/>
      <c r="P71" s="110"/>
      <c r="Q71" s="110"/>
      <c r="R71" s="110"/>
      <c r="S71" s="110"/>
      <c r="T71" s="110"/>
      <c r="U71" s="110"/>
      <c r="V71" s="110"/>
      <c r="W71" s="110"/>
      <c r="X71" s="111"/>
      <c r="Y71" s="103" t="s">
        <v>2</v>
      </c>
      <c r="Z71" s="104"/>
      <c r="AA71" s="104"/>
      <c r="AB71" s="104"/>
      <c r="AC71" s="105"/>
      <c r="AD71" s="103" t="s">
        <v>1</v>
      </c>
      <c r="AE71" s="104"/>
      <c r="AF71" s="104"/>
      <c r="AG71" s="104"/>
      <c r="AH71" s="105"/>
      <c r="AI71" s="119" t="s">
        <v>26</v>
      </c>
      <c r="AJ71" s="119"/>
      <c r="AK71" s="119"/>
      <c r="AL71" s="119"/>
      <c r="AM71" s="119"/>
      <c r="AN71" s="119" t="s">
        <v>2</v>
      </c>
      <c r="AO71" s="119"/>
      <c r="AP71" s="119"/>
      <c r="AQ71" s="119"/>
      <c r="AR71" s="119"/>
      <c r="AS71" s="119" t="s">
        <v>1</v>
      </c>
      <c r="AT71" s="119"/>
      <c r="AU71" s="119"/>
      <c r="AV71" s="119"/>
      <c r="AW71" s="119"/>
      <c r="AX71" s="119" t="s">
        <v>26</v>
      </c>
      <c r="AY71" s="119"/>
      <c r="AZ71" s="119"/>
      <c r="BA71" s="119"/>
      <c r="BB71" s="119"/>
      <c r="BC71" s="119" t="s">
        <v>2</v>
      </c>
      <c r="BD71" s="119"/>
      <c r="BE71" s="119"/>
      <c r="BF71" s="119"/>
      <c r="BG71" s="119"/>
      <c r="BH71" s="119" t="s">
        <v>1</v>
      </c>
      <c r="BI71" s="119"/>
      <c r="BJ71" s="119"/>
      <c r="BK71" s="119"/>
      <c r="BL71" s="119"/>
      <c r="BM71" s="119" t="s">
        <v>26</v>
      </c>
      <c r="BN71" s="119"/>
      <c r="BO71" s="119"/>
      <c r="BP71" s="119"/>
      <c r="BQ71" s="119"/>
      <c r="BR71" s="47"/>
      <c r="BS71" s="47"/>
      <c r="BT71" s="47"/>
      <c r="BU71" s="47"/>
      <c r="BV71" s="47"/>
      <c r="BW71" s="47"/>
      <c r="BX71" s="47"/>
      <c r="BY71" s="47"/>
      <c r="BZ71" s="7"/>
    </row>
    <row r="72" spans="1:79" ht="16" customHeight="1" x14ac:dyDescent="0.3">
      <c r="A72" s="119">
        <v>1</v>
      </c>
      <c r="B72" s="119"/>
      <c r="C72" s="119">
        <v>2</v>
      </c>
      <c r="D72" s="119"/>
      <c r="E72" s="119"/>
      <c r="F72" s="119"/>
      <c r="G72" s="119"/>
      <c r="H72" s="119"/>
      <c r="I72" s="119"/>
      <c r="J72" s="119">
        <v>3</v>
      </c>
      <c r="K72" s="119"/>
      <c r="L72" s="119"/>
      <c r="M72" s="119"/>
      <c r="N72" s="119"/>
      <c r="O72" s="119">
        <v>4</v>
      </c>
      <c r="P72" s="119"/>
      <c r="Q72" s="119"/>
      <c r="R72" s="119"/>
      <c r="S72" s="119"/>
      <c r="T72" s="119"/>
      <c r="U72" s="119"/>
      <c r="V72" s="119"/>
      <c r="W72" s="119"/>
      <c r="X72" s="119"/>
      <c r="Y72" s="119">
        <v>5</v>
      </c>
      <c r="Z72" s="119"/>
      <c r="AA72" s="119"/>
      <c r="AB72" s="119"/>
      <c r="AC72" s="119"/>
      <c r="AD72" s="119">
        <v>6</v>
      </c>
      <c r="AE72" s="119"/>
      <c r="AF72" s="119"/>
      <c r="AG72" s="119"/>
      <c r="AH72" s="119"/>
      <c r="AI72" s="119">
        <v>7</v>
      </c>
      <c r="AJ72" s="119"/>
      <c r="AK72" s="119"/>
      <c r="AL72" s="119"/>
      <c r="AM72" s="119"/>
      <c r="AN72" s="103">
        <v>8</v>
      </c>
      <c r="AO72" s="104"/>
      <c r="AP72" s="104"/>
      <c r="AQ72" s="104"/>
      <c r="AR72" s="105"/>
      <c r="AS72" s="103">
        <v>9</v>
      </c>
      <c r="AT72" s="104"/>
      <c r="AU72" s="104"/>
      <c r="AV72" s="104"/>
      <c r="AW72" s="105"/>
      <c r="AX72" s="103">
        <v>10</v>
      </c>
      <c r="AY72" s="104"/>
      <c r="AZ72" s="104"/>
      <c r="BA72" s="104"/>
      <c r="BB72" s="105"/>
      <c r="BC72" s="103">
        <v>11</v>
      </c>
      <c r="BD72" s="104"/>
      <c r="BE72" s="104"/>
      <c r="BF72" s="104"/>
      <c r="BG72" s="105"/>
      <c r="BH72" s="103">
        <v>12</v>
      </c>
      <c r="BI72" s="104"/>
      <c r="BJ72" s="104"/>
      <c r="BK72" s="104"/>
      <c r="BL72" s="105"/>
      <c r="BM72" s="103">
        <v>13</v>
      </c>
      <c r="BN72" s="104"/>
      <c r="BO72" s="104"/>
      <c r="BP72" s="104"/>
      <c r="BQ72" s="105"/>
      <c r="BR72" s="47"/>
      <c r="BS72" s="47"/>
      <c r="BT72" s="47"/>
      <c r="BU72" s="47"/>
      <c r="BV72" s="47"/>
      <c r="BW72" s="47"/>
      <c r="BX72" s="47"/>
      <c r="BY72" s="47"/>
      <c r="BZ72" s="7"/>
    </row>
    <row r="73" spans="1:79" ht="12.75" hidden="1" customHeight="1" x14ac:dyDescent="0.3">
      <c r="A73" s="119" t="s">
        <v>36</v>
      </c>
      <c r="B73" s="119"/>
      <c r="C73" s="120" t="s">
        <v>14</v>
      </c>
      <c r="D73" s="121"/>
      <c r="E73" s="121"/>
      <c r="F73" s="121"/>
      <c r="G73" s="121"/>
      <c r="H73" s="121"/>
      <c r="I73" s="122"/>
      <c r="J73" s="119" t="s">
        <v>15</v>
      </c>
      <c r="K73" s="119"/>
      <c r="L73" s="119"/>
      <c r="M73" s="119"/>
      <c r="N73" s="119"/>
      <c r="O73" s="275" t="s">
        <v>37</v>
      </c>
      <c r="P73" s="275"/>
      <c r="Q73" s="275"/>
      <c r="R73" s="275"/>
      <c r="S73" s="275"/>
      <c r="T73" s="275"/>
      <c r="U73" s="275"/>
      <c r="V73" s="275"/>
      <c r="W73" s="275"/>
      <c r="X73" s="120"/>
      <c r="Y73" s="261" t="s">
        <v>10</v>
      </c>
      <c r="Z73" s="261"/>
      <c r="AA73" s="261"/>
      <c r="AB73" s="261"/>
      <c r="AC73" s="261"/>
      <c r="AD73" s="261" t="s">
        <v>29</v>
      </c>
      <c r="AE73" s="261"/>
      <c r="AF73" s="261"/>
      <c r="AG73" s="261"/>
      <c r="AH73" s="261"/>
      <c r="AI73" s="261" t="s">
        <v>77</v>
      </c>
      <c r="AJ73" s="261"/>
      <c r="AK73" s="261"/>
      <c r="AL73" s="261"/>
      <c r="AM73" s="261"/>
      <c r="AN73" s="261" t="s">
        <v>30</v>
      </c>
      <c r="AO73" s="261"/>
      <c r="AP73" s="261"/>
      <c r="AQ73" s="261"/>
      <c r="AR73" s="261"/>
      <c r="AS73" s="261" t="s">
        <v>11</v>
      </c>
      <c r="AT73" s="261"/>
      <c r="AU73" s="261"/>
      <c r="AV73" s="261"/>
      <c r="AW73" s="261"/>
      <c r="AX73" s="261" t="s">
        <v>78</v>
      </c>
      <c r="AY73" s="261"/>
      <c r="AZ73" s="261"/>
      <c r="BA73" s="261"/>
      <c r="BB73" s="261"/>
      <c r="BC73" s="261" t="s">
        <v>32</v>
      </c>
      <c r="BD73" s="261"/>
      <c r="BE73" s="261"/>
      <c r="BF73" s="261"/>
      <c r="BG73" s="261"/>
      <c r="BH73" s="261" t="s">
        <v>32</v>
      </c>
      <c r="BI73" s="261"/>
      <c r="BJ73" s="261"/>
      <c r="BK73" s="261"/>
      <c r="BL73" s="261"/>
      <c r="BM73" s="278" t="s">
        <v>16</v>
      </c>
      <c r="BN73" s="278"/>
      <c r="BO73" s="278"/>
      <c r="BP73" s="278"/>
      <c r="BQ73" s="278"/>
      <c r="BR73" s="10"/>
      <c r="BS73" s="10"/>
      <c r="BT73" s="7"/>
      <c r="BU73" s="7"/>
      <c r="BV73" s="7"/>
      <c r="BW73" s="7"/>
      <c r="BX73" s="7"/>
      <c r="BY73" s="7"/>
      <c r="BZ73" s="7"/>
      <c r="CA73" s="1" t="s">
        <v>23</v>
      </c>
    </row>
    <row r="74" spans="1:79" s="37" customFormat="1" ht="15" x14ac:dyDescent="0.3">
      <c r="A74" s="270">
        <v>0</v>
      </c>
      <c r="B74" s="270"/>
      <c r="C74" s="279" t="s">
        <v>83</v>
      </c>
      <c r="D74" s="279"/>
      <c r="E74" s="279"/>
      <c r="F74" s="279"/>
      <c r="G74" s="279"/>
      <c r="H74" s="279"/>
      <c r="I74" s="279"/>
      <c r="J74" s="280" t="s">
        <v>84</v>
      </c>
      <c r="K74" s="280"/>
      <c r="L74" s="280"/>
      <c r="M74" s="280"/>
      <c r="N74" s="280"/>
      <c r="O74" s="280" t="s">
        <v>84</v>
      </c>
      <c r="P74" s="280"/>
      <c r="Q74" s="280"/>
      <c r="R74" s="280"/>
      <c r="S74" s="280"/>
      <c r="T74" s="280"/>
      <c r="U74" s="280"/>
      <c r="V74" s="280"/>
      <c r="W74" s="280"/>
      <c r="X74" s="280"/>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39"/>
      <c r="BS74" s="39"/>
      <c r="BT74" s="39"/>
      <c r="BU74" s="39"/>
      <c r="BV74" s="39"/>
      <c r="BW74" s="39"/>
      <c r="BX74" s="39"/>
      <c r="BY74" s="39"/>
      <c r="BZ74" s="40"/>
      <c r="CA74" s="37" t="s">
        <v>24</v>
      </c>
    </row>
    <row r="75" spans="1:79" ht="15" hidden="1" customHeight="1" x14ac:dyDescent="0.3">
      <c r="A75" s="248">
        <v>1</v>
      </c>
      <c r="B75" s="248"/>
      <c r="C75" s="91" t="s">
        <v>109</v>
      </c>
      <c r="D75" s="249"/>
      <c r="E75" s="249"/>
      <c r="F75" s="249"/>
      <c r="G75" s="249"/>
      <c r="H75" s="249"/>
      <c r="I75" s="250"/>
      <c r="J75" s="251" t="s">
        <v>85</v>
      </c>
      <c r="K75" s="251"/>
      <c r="L75" s="251"/>
      <c r="M75" s="251"/>
      <c r="N75" s="251"/>
      <c r="O75" s="251" t="s">
        <v>138</v>
      </c>
      <c r="P75" s="251"/>
      <c r="Q75" s="251"/>
      <c r="R75" s="251"/>
      <c r="S75" s="251"/>
      <c r="T75" s="251"/>
      <c r="U75" s="251"/>
      <c r="V75" s="251"/>
      <c r="W75" s="251"/>
      <c r="X75" s="251"/>
      <c r="Y75" s="242">
        <v>3</v>
      </c>
      <c r="Z75" s="242"/>
      <c r="AA75" s="242"/>
      <c r="AB75" s="242"/>
      <c r="AC75" s="242"/>
      <c r="AD75" s="242">
        <v>0</v>
      </c>
      <c r="AE75" s="242"/>
      <c r="AF75" s="242"/>
      <c r="AG75" s="242"/>
      <c r="AH75" s="242"/>
      <c r="AI75" s="242">
        <v>3</v>
      </c>
      <c r="AJ75" s="242"/>
      <c r="AK75" s="242"/>
      <c r="AL75" s="242"/>
      <c r="AM75" s="242"/>
      <c r="AN75" s="242">
        <v>3</v>
      </c>
      <c r="AO75" s="242"/>
      <c r="AP75" s="242"/>
      <c r="AQ75" s="242"/>
      <c r="AR75" s="242"/>
      <c r="AS75" s="242">
        <v>0</v>
      </c>
      <c r="AT75" s="242"/>
      <c r="AU75" s="242"/>
      <c r="AV75" s="242"/>
      <c r="AW75" s="242"/>
      <c r="AX75" s="242">
        <v>3</v>
      </c>
      <c r="AY75" s="242"/>
      <c r="AZ75" s="242"/>
      <c r="BA75" s="242"/>
      <c r="BB75" s="242"/>
      <c r="BC75" s="242">
        <f t="shared" ref="BC75:BC89" si="6">AN75-Y75</f>
        <v>0</v>
      </c>
      <c r="BD75" s="242"/>
      <c r="BE75" s="242"/>
      <c r="BF75" s="242"/>
      <c r="BG75" s="242"/>
      <c r="BH75" s="242">
        <f t="shared" ref="BH75:BH89" si="7">AS75-AD75</f>
        <v>0</v>
      </c>
      <c r="BI75" s="242"/>
      <c r="BJ75" s="242"/>
      <c r="BK75" s="242"/>
      <c r="BL75" s="242"/>
      <c r="BM75" s="242">
        <v>0</v>
      </c>
      <c r="BN75" s="242"/>
      <c r="BO75" s="242"/>
      <c r="BP75" s="242"/>
      <c r="BQ75" s="242"/>
      <c r="BR75" s="9"/>
      <c r="BS75" s="9"/>
      <c r="BT75" s="9"/>
      <c r="BU75" s="9"/>
      <c r="BV75" s="9"/>
      <c r="BW75" s="9"/>
      <c r="BX75" s="9"/>
      <c r="BY75" s="9"/>
      <c r="BZ75" s="7"/>
    </row>
    <row r="76" spans="1:79" ht="26" customHeight="1" x14ac:dyDescent="0.3">
      <c r="A76" s="248">
        <v>1</v>
      </c>
      <c r="B76" s="248"/>
      <c r="C76" s="91" t="s">
        <v>111</v>
      </c>
      <c r="D76" s="249"/>
      <c r="E76" s="249"/>
      <c r="F76" s="249"/>
      <c r="G76" s="249"/>
      <c r="H76" s="249"/>
      <c r="I76" s="250"/>
      <c r="J76" s="251" t="s">
        <v>85</v>
      </c>
      <c r="K76" s="251"/>
      <c r="L76" s="251"/>
      <c r="M76" s="251"/>
      <c r="N76" s="251"/>
      <c r="O76" s="251" t="s">
        <v>87</v>
      </c>
      <c r="P76" s="251"/>
      <c r="Q76" s="251"/>
      <c r="R76" s="251"/>
      <c r="S76" s="251"/>
      <c r="T76" s="251"/>
      <c r="U76" s="251"/>
      <c r="V76" s="251"/>
      <c r="W76" s="251"/>
      <c r="X76" s="251"/>
      <c r="Y76" s="292">
        <v>35.5</v>
      </c>
      <c r="Z76" s="292"/>
      <c r="AA76" s="292"/>
      <c r="AB76" s="292"/>
      <c r="AC76" s="292"/>
      <c r="AD76" s="242">
        <v>0</v>
      </c>
      <c r="AE76" s="242"/>
      <c r="AF76" s="242"/>
      <c r="AG76" s="242"/>
      <c r="AH76" s="242"/>
      <c r="AI76" s="292">
        <f>Y76</f>
        <v>35.5</v>
      </c>
      <c r="AJ76" s="292"/>
      <c r="AK76" s="292"/>
      <c r="AL76" s="292"/>
      <c r="AM76" s="292"/>
      <c r="AN76" s="292">
        <f>8.5+21.5</f>
        <v>30</v>
      </c>
      <c r="AO76" s="292"/>
      <c r="AP76" s="292"/>
      <c r="AQ76" s="292"/>
      <c r="AR76" s="292"/>
      <c r="AS76" s="242">
        <v>0</v>
      </c>
      <c r="AT76" s="242"/>
      <c r="AU76" s="242"/>
      <c r="AV76" s="242"/>
      <c r="AW76" s="242"/>
      <c r="AX76" s="292">
        <f>AN76+AS76</f>
        <v>30</v>
      </c>
      <c r="AY76" s="292"/>
      <c r="AZ76" s="292"/>
      <c r="BA76" s="292"/>
      <c r="BB76" s="292"/>
      <c r="BC76" s="292">
        <f t="shared" si="6"/>
        <v>-5.5</v>
      </c>
      <c r="BD76" s="292"/>
      <c r="BE76" s="292"/>
      <c r="BF76" s="292"/>
      <c r="BG76" s="292"/>
      <c r="BH76" s="242">
        <f t="shared" si="7"/>
        <v>0</v>
      </c>
      <c r="BI76" s="242"/>
      <c r="BJ76" s="242"/>
      <c r="BK76" s="242"/>
      <c r="BL76" s="242"/>
      <c r="BM76" s="292">
        <v>-6.5</v>
      </c>
      <c r="BN76" s="292"/>
      <c r="BO76" s="292"/>
      <c r="BP76" s="292"/>
      <c r="BQ76" s="292"/>
      <c r="BR76" s="9"/>
      <c r="BS76" s="9"/>
      <c r="BT76" s="9"/>
      <c r="BU76" s="9"/>
      <c r="BV76" s="9"/>
      <c r="BW76" s="9"/>
      <c r="BX76" s="9"/>
      <c r="BY76" s="9"/>
      <c r="BZ76" s="7"/>
    </row>
    <row r="77" spans="1:79" ht="15.5" customHeight="1" x14ac:dyDescent="0.3">
      <c r="A77" s="248">
        <v>2</v>
      </c>
      <c r="B77" s="248"/>
      <c r="C77" s="91" t="s">
        <v>112</v>
      </c>
      <c r="D77" s="249"/>
      <c r="E77" s="249"/>
      <c r="F77" s="249"/>
      <c r="G77" s="249"/>
      <c r="H77" s="249"/>
      <c r="I77" s="250"/>
      <c r="J77" s="251" t="s">
        <v>85</v>
      </c>
      <c r="K77" s="251"/>
      <c r="L77" s="251"/>
      <c r="M77" s="251"/>
      <c r="N77" s="251"/>
      <c r="O77" s="251" t="s">
        <v>87</v>
      </c>
      <c r="P77" s="251"/>
      <c r="Q77" s="251"/>
      <c r="R77" s="251"/>
      <c r="S77" s="251"/>
      <c r="T77" s="251"/>
      <c r="U77" s="251"/>
      <c r="V77" s="251"/>
      <c r="W77" s="251"/>
      <c r="X77" s="251"/>
      <c r="Y77" s="242">
        <v>7</v>
      </c>
      <c r="Z77" s="242"/>
      <c r="AA77" s="242"/>
      <c r="AB77" s="242"/>
      <c r="AC77" s="242"/>
      <c r="AD77" s="242">
        <v>0</v>
      </c>
      <c r="AE77" s="242"/>
      <c r="AF77" s="242"/>
      <c r="AG77" s="242"/>
      <c r="AH77" s="242"/>
      <c r="AI77" s="242">
        <f>Y77</f>
        <v>7</v>
      </c>
      <c r="AJ77" s="242"/>
      <c r="AK77" s="242"/>
      <c r="AL77" s="242"/>
      <c r="AM77" s="242"/>
      <c r="AN77" s="242">
        <f>3+4</f>
        <v>7</v>
      </c>
      <c r="AO77" s="242"/>
      <c r="AP77" s="242"/>
      <c r="AQ77" s="242"/>
      <c r="AR77" s="242"/>
      <c r="AS77" s="242">
        <v>0</v>
      </c>
      <c r="AT77" s="242"/>
      <c r="AU77" s="242"/>
      <c r="AV77" s="242"/>
      <c r="AW77" s="242"/>
      <c r="AX77" s="242">
        <f>AN77</f>
        <v>7</v>
      </c>
      <c r="AY77" s="242"/>
      <c r="AZ77" s="242"/>
      <c r="BA77" s="242"/>
      <c r="BB77" s="242"/>
      <c r="BC77" s="242">
        <f t="shared" si="6"/>
        <v>0</v>
      </c>
      <c r="BD77" s="242"/>
      <c r="BE77" s="242"/>
      <c r="BF77" s="242"/>
      <c r="BG77" s="242"/>
      <c r="BH77" s="242">
        <f t="shared" si="7"/>
        <v>0</v>
      </c>
      <c r="BI77" s="242"/>
      <c r="BJ77" s="242"/>
      <c r="BK77" s="242"/>
      <c r="BL77" s="242"/>
      <c r="BM77" s="242">
        <v>0</v>
      </c>
      <c r="BN77" s="242"/>
      <c r="BO77" s="242"/>
      <c r="BP77" s="242"/>
      <c r="BQ77" s="242"/>
      <c r="BR77" s="9"/>
      <c r="BS77" s="9"/>
      <c r="BT77" s="9"/>
      <c r="BU77" s="9"/>
      <c r="BV77" s="9"/>
      <c r="BW77" s="9"/>
      <c r="BX77" s="9"/>
      <c r="BY77" s="9"/>
      <c r="BZ77" s="7"/>
    </row>
    <row r="78" spans="1:79" ht="15.5" x14ac:dyDescent="0.3">
      <c r="A78" s="248">
        <v>3</v>
      </c>
      <c r="B78" s="248"/>
      <c r="C78" s="91" t="s">
        <v>114</v>
      </c>
      <c r="D78" s="249"/>
      <c r="E78" s="249"/>
      <c r="F78" s="249"/>
      <c r="G78" s="249"/>
      <c r="H78" s="249"/>
      <c r="I78" s="250"/>
      <c r="J78" s="251" t="s">
        <v>85</v>
      </c>
      <c r="K78" s="251"/>
      <c r="L78" s="251"/>
      <c r="M78" s="251"/>
      <c r="N78" s="251"/>
      <c r="O78" s="251" t="s">
        <v>87</v>
      </c>
      <c r="P78" s="251"/>
      <c r="Q78" s="251"/>
      <c r="R78" s="251"/>
      <c r="S78" s="251"/>
      <c r="T78" s="251"/>
      <c r="U78" s="251"/>
      <c r="V78" s="251"/>
      <c r="W78" s="251"/>
      <c r="X78" s="251"/>
      <c r="Y78" s="242">
        <v>15</v>
      </c>
      <c r="Z78" s="242"/>
      <c r="AA78" s="242"/>
      <c r="AB78" s="242"/>
      <c r="AC78" s="242"/>
      <c r="AD78" s="242">
        <v>0</v>
      </c>
      <c r="AE78" s="242"/>
      <c r="AF78" s="242"/>
      <c r="AG78" s="242"/>
      <c r="AH78" s="242"/>
      <c r="AI78" s="242">
        <f>Y78</f>
        <v>15</v>
      </c>
      <c r="AJ78" s="242"/>
      <c r="AK78" s="242"/>
      <c r="AL78" s="242"/>
      <c r="AM78" s="242"/>
      <c r="AN78" s="292">
        <f>5+7.5</f>
        <v>12.5</v>
      </c>
      <c r="AO78" s="292"/>
      <c r="AP78" s="292"/>
      <c r="AQ78" s="292"/>
      <c r="AR78" s="292"/>
      <c r="AS78" s="242">
        <v>0</v>
      </c>
      <c r="AT78" s="242"/>
      <c r="AU78" s="242"/>
      <c r="AV78" s="242"/>
      <c r="AW78" s="242"/>
      <c r="AX78" s="242">
        <f>AN78+AS783</f>
        <v>12.5</v>
      </c>
      <c r="AY78" s="242"/>
      <c r="AZ78" s="242"/>
      <c r="BA78" s="242"/>
      <c r="BB78" s="242"/>
      <c r="BC78" s="242">
        <f t="shared" si="6"/>
        <v>-2.5</v>
      </c>
      <c r="BD78" s="242"/>
      <c r="BE78" s="242"/>
      <c r="BF78" s="242"/>
      <c r="BG78" s="242"/>
      <c r="BH78" s="242">
        <f t="shared" si="7"/>
        <v>0</v>
      </c>
      <c r="BI78" s="242"/>
      <c r="BJ78" s="242"/>
      <c r="BK78" s="242"/>
      <c r="BL78" s="242"/>
      <c r="BM78" s="242">
        <v>1</v>
      </c>
      <c r="BN78" s="242"/>
      <c r="BO78" s="242"/>
      <c r="BP78" s="242"/>
      <c r="BQ78" s="242"/>
      <c r="BR78" s="9"/>
      <c r="BS78" s="9"/>
      <c r="BT78" s="9"/>
      <c r="BU78" s="9"/>
      <c r="BV78" s="9"/>
      <c r="BW78" s="9"/>
      <c r="BX78" s="9"/>
      <c r="BY78" s="9"/>
      <c r="BZ78" s="7"/>
    </row>
    <row r="79" spans="1:79" ht="15.5" customHeight="1" x14ac:dyDescent="0.3">
      <c r="A79" s="248">
        <v>4</v>
      </c>
      <c r="B79" s="248"/>
      <c r="C79" s="91" t="s">
        <v>139</v>
      </c>
      <c r="D79" s="249"/>
      <c r="E79" s="249"/>
      <c r="F79" s="249"/>
      <c r="G79" s="249"/>
      <c r="H79" s="249"/>
      <c r="I79" s="250"/>
      <c r="J79" s="251" t="s">
        <v>85</v>
      </c>
      <c r="K79" s="251"/>
      <c r="L79" s="251"/>
      <c r="M79" s="251"/>
      <c r="N79" s="251"/>
      <c r="O79" s="251" t="s">
        <v>87</v>
      </c>
      <c r="P79" s="251"/>
      <c r="Q79" s="251"/>
      <c r="R79" s="251"/>
      <c r="S79" s="251"/>
      <c r="T79" s="251"/>
      <c r="U79" s="251"/>
      <c r="V79" s="251"/>
      <c r="W79" s="251"/>
      <c r="X79" s="251"/>
      <c r="Y79" s="242">
        <v>5</v>
      </c>
      <c r="Z79" s="242"/>
      <c r="AA79" s="242"/>
      <c r="AB79" s="242"/>
      <c r="AC79" s="242"/>
      <c r="AD79" s="242">
        <v>0</v>
      </c>
      <c r="AE79" s="242"/>
      <c r="AF79" s="242"/>
      <c r="AG79" s="242"/>
      <c r="AH79" s="242"/>
      <c r="AI79" s="242">
        <f>Y79</f>
        <v>5</v>
      </c>
      <c r="AJ79" s="242"/>
      <c r="AK79" s="242"/>
      <c r="AL79" s="242"/>
      <c r="AM79" s="242"/>
      <c r="AN79" s="242">
        <v>5</v>
      </c>
      <c r="AO79" s="242"/>
      <c r="AP79" s="242"/>
      <c r="AQ79" s="242"/>
      <c r="AR79" s="242"/>
      <c r="AS79" s="242">
        <v>0</v>
      </c>
      <c r="AT79" s="242"/>
      <c r="AU79" s="242"/>
      <c r="AV79" s="242"/>
      <c r="AW79" s="242"/>
      <c r="AX79" s="242">
        <f>AN79</f>
        <v>5</v>
      </c>
      <c r="AY79" s="242"/>
      <c r="AZ79" s="242"/>
      <c r="BA79" s="242"/>
      <c r="BB79" s="242"/>
      <c r="BC79" s="292">
        <f t="shared" si="6"/>
        <v>0</v>
      </c>
      <c r="BD79" s="292"/>
      <c r="BE79" s="292"/>
      <c r="BF79" s="292"/>
      <c r="BG79" s="292"/>
      <c r="BH79" s="242">
        <f t="shared" si="7"/>
        <v>0</v>
      </c>
      <c r="BI79" s="242"/>
      <c r="BJ79" s="242"/>
      <c r="BK79" s="242"/>
      <c r="BL79" s="242"/>
      <c r="BM79" s="292">
        <v>-0.5</v>
      </c>
      <c r="BN79" s="292"/>
      <c r="BO79" s="292"/>
      <c r="BP79" s="292"/>
      <c r="BQ79" s="292"/>
      <c r="BR79" s="9"/>
      <c r="BS79" s="9"/>
      <c r="BT79" s="9"/>
      <c r="BU79" s="9"/>
      <c r="BV79" s="9"/>
      <c r="BW79" s="9"/>
      <c r="BX79" s="9"/>
      <c r="BY79" s="9"/>
      <c r="BZ79" s="7"/>
    </row>
    <row r="80" spans="1:79" ht="21.5" customHeight="1" x14ac:dyDescent="0.3">
      <c r="A80" s="248">
        <v>5</v>
      </c>
      <c r="B80" s="248"/>
      <c r="C80" s="91" t="s">
        <v>115</v>
      </c>
      <c r="D80" s="249"/>
      <c r="E80" s="249"/>
      <c r="F80" s="249"/>
      <c r="G80" s="249"/>
      <c r="H80" s="249"/>
      <c r="I80" s="250"/>
      <c r="J80" s="251" t="s">
        <v>85</v>
      </c>
      <c r="K80" s="251"/>
      <c r="L80" s="251"/>
      <c r="M80" s="251"/>
      <c r="N80" s="251"/>
      <c r="O80" s="251" t="s">
        <v>87</v>
      </c>
      <c r="P80" s="251"/>
      <c r="Q80" s="251"/>
      <c r="R80" s="251"/>
      <c r="S80" s="251"/>
      <c r="T80" s="251"/>
      <c r="U80" s="251"/>
      <c r="V80" s="251"/>
      <c r="W80" s="251"/>
      <c r="X80" s="251"/>
      <c r="Y80" s="242">
        <v>9</v>
      </c>
      <c r="Z80" s="242"/>
      <c r="AA80" s="242"/>
      <c r="AB80" s="242"/>
      <c r="AC80" s="242"/>
      <c r="AD80" s="242">
        <v>0</v>
      </c>
      <c r="AE80" s="242"/>
      <c r="AF80" s="242"/>
      <c r="AG80" s="242"/>
      <c r="AH80" s="242"/>
      <c r="AI80" s="242">
        <f>Y80</f>
        <v>9</v>
      </c>
      <c r="AJ80" s="242"/>
      <c r="AK80" s="242"/>
      <c r="AL80" s="242"/>
      <c r="AM80" s="242"/>
      <c r="AN80" s="292">
        <f>0.5+5</f>
        <v>5.5</v>
      </c>
      <c r="AO80" s="292"/>
      <c r="AP80" s="292"/>
      <c r="AQ80" s="292"/>
      <c r="AR80" s="292"/>
      <c r="AS80" s="242">
        <v>0</v>
      </c>
      <c r="AT80" s="242"/>
      <c r="AU80" s="242"/>
      <c r="AV80" s="242"/>
      <c r="AW80" s="242"/>
      <c r="AX80" s="292">
        <f>AN80</f>
        <v>5.5</v>
      </c>
      <c r="AY80" s="292"/>
      <c r="AZ80" s="292"/>
      <c r="BA80" s="292"/>
      <c r="BB80" s="292"/>
      <c r="BC80" s="242">
        <f t="shared" si="6"/>
        <v>-3.5</v>
      </c>
      <c r="BD80" s="242"/>
      <c r="BE80" s="242"/>
      <c r="BF80" s="242"/>
      <c r="BG80" s="242"/>
      <c r="BH80" s="242">
        <f t="shared" si="7"/>
        <v>0</v>
      </c>
      <c r="BI80" s="242"/>
      <c r="BJ80" s="242"/>
      <c r="BK80" s="242"/>
      <c r="BL80" s="242"/>
      <c r="BM80" s="242">
        <v>-7</v>
      </c>
      <c r="BN80" s="242"/>
      <c r="BO80" s="242"/>
      <c r="BP80" s="242"/>
      <c r="BQ80" s="242"/>
      <c r="BR80" s="9"/>
      <c r="BS80" s="9"/>
      <c r="BT80" s="9"/>
      <c r="BU80" s="9"/>
      <c r="BV80" s="9"/>
      <c r="BW80" s="9"/>
      <c r="BX80" s="9"/>
      <c r="BY80" s="9"/>
      <c r="BZ80" s="7"/>
    </row>
    <row r="81" spans="1:78" ht="23" customHeight="1" x14ac:dyDescent="0.3">
      <c r="A81" s="248">
        <v>6</v>
      </c>
      <c r="B81" s="248"/>
      <c r="C81" s="91" t="s">
        <v>522</v>
      </c>
      <c r="D81" s="249"/>
      <c r="E81" s="249"/>
      <c r="F81" s="249"/>
      <c r="G81" s="249"/>
      <c r="H81" s="249"/>
      <c r="I81" s="250"/>
      <c r="J81" s="251" t="s">
        <v>311</v>
      </c>
      <c r="K81" s="251"/>
      <c r="L81" s="251"/>
      <c r="M81" s="251"/>
      <c r="N81" s="251"/>
      <c r="O81" s="251" t="s">
        <v>88</v>
      </c>
      <c r="P81" s="251"/>
      <c r="Q81" s="251"/>
      <c r="R81" s="251"/>
      <c r="S81" s="251"/>
      <c r="T81" s="251"/>
      <c r="U81" s="251"/>
      <c r="V81" s="251"/>
      <c r="W81" s="251"/>
      <c r="X81" s="251"/>
      <c r="Y81" s="242">
        <v>6654354</v>
      </c>
      <c r="Z81" s="242"/>
      <c r="AA81" s="242"/>
      <c r="AB81" s="242"/>
      <c r="AC81" s="242"/>
      <c r="AD81" s="242">
        <v>55626</v>
      </c>
      <c r="AE81" s="242"/>
      <c r="AF81" s="242"/>
      <c r="AG81" s="242"/>
      <c r="AH81" s="242"/>
      <c r="AI81" s="242">
        <f>Y81+AD81</f>
        <v>6709980</v>
      </c>
      <c r="AJ81" s="242"/>
      <c r="AK81" s="242"/>
      <c r="AL81" s="242"/>
      <c r="AM81" s="242"/>
      <c r="AN81" s="242">
        <f>AN82+AN85+AN86+AN90</f>
        <v>6084392</v>
      </c>
      <c r="AO81" s="242"/>
      <c r="AP81" s="242"/>
      <c r="AQ81" s="242"/>
      <c r="AR81" s="242"/>
      <c r="AS81" s="242">
        <f>AN64</f>
        <v>61269</v>
      </c>
      <c r="AT81" s="242"/>
      <c r="AU81" s="242"/>
      <c r="AV81" s="242"/>
      <c r="AW81" s="242"/>
      <c r="AX81" s="242">
        <f>AN81+AS81</f>
        <v>6145661</v>
      </c>
      <c r="AY81" s="242"/>
      <c r="AZ81" s="242"/>
      <c r="BA81" s="242"/>
      <c r="BB81" s="242"/>
      <c r="BC81" s="242">
        <f>AN81-Y81</f>
        <v>-569962</v>
      </c>
      <c r="BD81" s="242"/>
      <c r="BE81" s="242"/>
      <c r="BF81" s="242"/>
      <c r="BG81" s="242"/>
      <c r="BH81" s="242">
        <v>0</v>
      </c>
      <c r="BI81" s="242"/>
      <c r="BJ81" s="242"/>
      <c r="BK81" s="242"/>
      <c r="BL81" s="242"/>
      <c r="BM81" s="242">
        <f>BC81</f>
        <v>-569962</v>
      </c>
      <c r="BN81" s="242"/>
      <c r="BO81" s="242"/>
      <c r="BP81" s="242"/>
      <c r="BQ81" s="242"/>
      <c r="BR81" s="9"/>
      <c r="BS81" s="9"/>
      <c r="BT81" s="9"/>
      <c r="BU81" s="9"/>
      <c r="BV81" s="9"/>
      <c r="BW81" s="9"/>
      <c r="BX81" s="9"/>
      <c r="BY81" s="9"/>
      <c r="BZ81" s="7"/>
    </row>
    <row r="82" spans="1:78" ht="27" customHeight="1" x14ac:dyDescent="0.3">
      <c r="A82" s="248">
        <v>7</v>
      </c>
      <c r="B82" s="248"/>
      <c r="C82" s="91" t="s">
        <v>140</v>
      </c>
      <c r="D82" s="249"/>
      <c r="E82" s="249"/>
      <c r="F82" s="249"/>
      <c r="G82" s="249"/>
      <c r="H82" s="249"/>
      <c r="I82" s="250"/>
      <c r="J82" s="251" t="s">
        <v>311</v>
      </c>
      <c r="K82" s="251"/>
      <c r="L82" s="251"/>
      <c r="M82" s="251"/>
      <c r="N82" s="251"/>
      <c r="O82" s="251" t="s">
        <v>88</v>
      </c>
      <c r="P82" s="251"/>
      <c r="Q82" s="251"/>
      <c r="R82" s="251"/>
      <c r="S82" s="251"/>
      <c r="T82" s="251"/>
      <c r="U82" s="251"/>
      <c r="V82" s="251"/>
      <c r="W82" s="251"/>
      <c r="X82" s="251"/>
      <c r="Y82" s="242">
        <v>3650740</v>
      </c>
      <c r="Z82" s="242"/>
      <c r="AA82" s="242"/>
      <c r="AB82" s="242"/>
      <c r="AC82" s="242"/>
      <c r="AD82" s="242">
        <v>0</v>
      </c>
      <c r="AE82" s="242"/>
      <c r="AF82" s="242"/>
      <c r="AG82" s="242"/>
      <c r="AH82" s="242"/>
      <c r="AI82" s="242">
        <f>Y82</f>
        <v>3650740</v>
      </c>
      <c r="AJ82" s="242"/>
      <c r="AK82" s="242"/>
      <c r="AL82" s="242"/>
      <c r="AM82" s="242"/>
      <c r="AN82" s="242">
        <v>3643906</v>
      </c>
      <c r="AO82" s="242"/>
      <c r="AP82" s="242"/>
      <c r="AQ82" s="242"/>
      <c r="AR82" s="242"/>
      <c r="AS82" s="242">
        <v>0</v>
      </c>
      <c r="AT82" s="242"/>
      <c r="AU82" s="242"/>
      <c r="AV82" s="242"/>
      <c r="AW82" s="242"/>
      <c r="AX82" s="242">
        <f>AN82</f>
        <v>3643906</v>
      </c>
      <c r="AY82" s="242"/>
      <c r="AZ82" s="242"/>
      <c r="BA82" s="242"/>
      <c r="BB82" s="242"/>
      <c r="BC82" s="242">
        <f t="shared" si="6"/>
        <v>-6834</v>
      </c>
      <c r="BD82" s="242"/>
      <c r="BE82" s="242"/>
      <c r="BF82" s="242"/>
      <c r="BG82" s="242"/>
      <c r="BH82" s="242">
        <f t="shared" si="7"/>
        <v>0</v>
      </c>
      <c r="BI82" s="242"/>
      <c r="BJ82" s="242"/>
      <c r="BK82" s="242"/>
      <c r="BL82" s="242"/>
      <c r="BM82" s="242">
        <f>BC82</f>
        <v>-6834</v>
      </c>
      <c r="BN82" s="242"/>
      <c r="BO82" s="242"/>
      <c r="BP82" s="242"/>
      <c r="BQ82" s="242"/>
      <c r="BR82" s="9"/>
      <c r="BS82" s="9"/>
      <c r="BT82" s="9"/>
      <c r="BU82" s="9"/>
      <c r="BV82" s="9"/>
      <c r="BW82" s="9"/>
      <c r="BX82" s="9"/>
      <c r="BY82" s="9"/>
      <c r="BZ82" s="7"/>
    </row>
    <row r="83" spans="1:78" ht="78" hidden="1" customHeight="1" x14ac:dyDescent="0.3">
      <c r="A83" s="248">
        <v>9</v>
      </c>
      <c r="B83" s="248"/>
      <c r="C83" s="91" t="s">
        <v>141</v>
      </c>
      <c r="D83" s="249"/>
      <c r="E83" s="249"/>
      <c r="F83" s="249"/>
      <c r="G83" s="249"/>
      <c r="H83" s="249"/>
      <c r="I83" s="250"/>
      <c r="J83" s="251" t="s">
        <v>85</v>
      </c>
      <c r="K83" s="251"/>
      <c r="L83" s="251"/>
      <c r="M83" s="251"/>
      <c r="N83" s="251"/>
      <c r="O83" s="251" t="s">
        <v>120</v>
      </c>
      <c r="P83" s="251"/>
      <c r="Q83" s="251"/>
      <c r="R83" s="251"/>
      <c r="S83" s="251"/>
      <c r="T83" s="251"/>
      <c r="U83" s="251"/>
      <c r="V83" s="251"/>
      <c r="W83" s="251"/>
      <c r="X83" s="251"/>
      <c r="Y83" s="242">
        <v>0</v>
      </c>
      <c r="Z83" s="242"/>
      <c r="AA83" s="242"/>
      <c r="AB83" s="242"/>
      <c r="AC83" s="242"/>
      <c r="AD83" s="242">
        <v>0</v>
      </c>
      <c r="AE83" s="242"/>
      <c r="AF83" s="242"/>
      <c r="AG83" s="242"/>
      <c r="AH83" s="242"/>
      <c r="AI83" s="242">
        <v>4577596</v>
      </c>
      <c r="AJ83" s="242"/>
      <c r="AK83" s="242"/>
      <c r="AL83" s="242"/>
      <c r="AM83" s="242"/>
      <c r="AN83" s="242"/>
      <c r="AO83" s="242"/>
      <c r="AP83" s="242"/>
      <c r="AQ83" s="242"/>
      <c r="AR83" s="242"/>
      <c r="AS83" s="242"/>
      <c r="AT83" s="242"/>
      <c r="AU83" s="242"/>
      <c r="AV83" s="242"/>
      <c r="AW83" s="242"/>
      <c r="AX83" s="242"/>
      <c r="AY83" s="242"/>
      <c r="AZ83" s="242"/>
      <c r="BA83" s="242"/>
      <c r="BB83" s="242"/>
      <c r="BC83" s="242">
        <f t="shared" si="6"/>
        <v>0</v>
      </c>
      <c r="BD83" s="242"/>
      <c r="BE83" s="242"/>
      <c r="BF83" s="242"/>
      <c r="BG83" s="242"/>
      <c r="BH83" s="242">
        <f t="shared" si="7"/>
        <v>0</v>
      </c>
      <c r="BI83" s="242"/>
      <c r="BJ83" s="242"/>
      <c r="BK83" s="242"/>
      <c r="BL83" s="242"/>
      <c r="BM83" s="242">
        <v>0</v>
      </c>
      <c r="BN83" s="242"/>
      <c r="BO83" s="242"/>
      <c r="BP83" s="242"/>
      <c r="BQ83" s="242"/>
      <c r="BR83" s="9"/>
      <c r="BS83" s="9"/>
      <c r="BT83" s="9"/>
      <c r="BU83" s="9"/>
      <c r="BV83" s="9"/>
      <c r="BW83" s="9"/>
      <c r="BX83" s="9"/>
      <c r="BY83" s="9"/>
      <c r="BZ83" s="7"/>
    </row>
    <row r="84" spans="1:78" ht="42.5" hidden="1" customHeight="1" x14ac:dyDescent="0.3">
      <c r="A84" s="248">
        <v>21</v>
      </c>
      <c r="B84" s="248"/>
      <c r="C84" s="91" t="s">
        <v>142</v>
      </c>
      <c r="D84" s="249"/>
      <c r="E84" s="249"/>
      <c r="F84" s="249"/>
      <c r="G84" s="249"/>
      <c r="H84" s="249"/>
      <c r="I84" s="250"/>
      <c r="J84" s="251" t="s">
        <v>85</v>
      </c>
      <c r="K84" s="251"/>
      <c r="L84" s="251"/>
      <c r="M84" s="251"/>
      <c r="N84" s="251"/>
      <c r="O84" s="94" t="s">
        <v>143</v>
      </c>
      <c r="P84" s="252"/>
      <c r="Q84" s="252"/>
      <c r="R84" s="252"/>
      <c r="S84" s="252"/>
      <c r="T84" s="252"/>
      <c r="U84" s="252"/>
      <c r="V84" s="252"/>
      <c r="W84" s="252"/>
      <c r="X84" s="253"/>
      <c r="Y84" s="242">
        <v>100</v>
      </c>
      <c r="Z84" s="242"/>
      <c r="AA84" s="242"/>
      <c r="AB84" s="242"/>
      <c r="AC84" s="242"/>
      <c r="AD84" s="242">
        <v>0</v>
      </c>
      <c r="AE84" s="242"/>
      <c r="AF84" s="242"/>
      <c r="AG84" s="242"/>
      <c r="AH84" s="242"/>
      <c r="AI84" s="242">
        <v>4577597</v>
      </c>
      <c r="AJ84" s="242"/>
      <c r="AK84" s="242"/>
      <c r="AL84" s="242"/>
      <c r="AM84" s="242"/>
      <c r="AN84" s="242"/>
      <c r="AO84" s="242"/>
      <c r="AP84" s="242"/>
      <c r="AQ84" s="242"/>
      <c r="AR84" s="242"/>
      <c r="AS84" s="242"/>
      <c r="AT84" s="242"/>
      <c r="AU84" s="242"/>
      <c r="AV84" s="242"/>
      <c r="AW84" s="242"/>
      <c r="AX84" s="242"/>
      <c r="AY84" s="242"/>
      <c r="AZ84" s="242"/>
      <c r="BA84" s="242"/>
      <c r="BB84" s="242"/>
      <c r="BC84" s="242">
        <f t="shared" si="6"/>
        <v>-100</v>
      </c>
      <c r="BD84" s="242"/>
      <c r="BE84" s="242"/>
      <c r="BF84" s="242"/>
      <c r="BG84" s="242"/>
      <c r="BH84" s="242">
        <f t="shared" si="7"/>
        <v>0</v>
      </c>
      <c r="BI84" s="242"/>
      <c r="BJ84" s="242"/>
      <c r="BK84" s="242"/>
      <c r="BL84" s="242"/>
      <c r="BM84" s="242">
        <v>-100</v>
      </c>
      <c r="BN84" s="242"/>
      <c r="BO84" s="242"/>
      <c r="BP84" s="242"/>
      <c r="BQ84" s="242"/>
      <c r="BR84" s="9"/>
      <c r="BS84" s="9"/>
      <c r="BT84" s="9"/>
      <c r="BU84" s="9"/>
      <c r="BV84" s="9"/>
      <c r="BW84" s="9"/>
      <c r="BX84" s="9"/>
      <c r="BY84" s="9"/>
      <c r="BZ84" s="7"/>
    </row>
    <row r="85" spans="1:78" ht="27" customHeight="1" x14ac:dyDescent="0.3">
      <c r="A85" s="248">
        <v>8</v>
      </c>
      <c r="B85" s="248"/>
      <c r="C85" s="91" t="s">
        <v>144</v>
      </c>
      <c r="D85" s="249"/>
      <c r="E85" s="249"/>
      <c r="F85" s="249"/>
      <c r="G85" s="249"/>
      <c r="H85" s="249"/>
      <c r="I85" s="250"/>
      <c r="J85" s="251" t="s">
        <v>311</v>
      </c>
      <c r="K85" s="251"/>
      <c r="L85" s="251"/>
      <c r="M85" s="251"/>
      <c r="N85" s="251"/>
      <c r="O85" s="229" t="s">
        <v>88</v>
      </c>
      <c r="P85" s="293"/>
      <c r="Q85" s="293"/>
      <c r="R85" s="293"/>
      <c r="S85" s="293"/>
      <c r="T85" s="293"/>
      <c r="U85" s="293"/>
      <c r="V85" s="293"/>
      <c r="W85" s="293"/>
      <c r="X85" s="294"/>
      <c r="Y85" s="242">
        <v>2158045</v>
      </c>
      <c r="Z85" s="242"/>
      <c r="AA85" s="242"/>
      <c r="AB85" s="242"/>
      <c r="AC85" s="242"/>
      <c r="AD85" s="242">
        <v>55626</v>
      </c>
      <c r="AE85" s="242"/>
      <c r="AF85" s="242"/>
      <c r="AG85" s="242"/>
      <c r="AH85" s="242"/>
      <c r="AI85" s="242">
        <f>Y85+AD85</f>
        <v>2213671</v>
      </c>
      <c r="AJ85" s="242"/>
      <c r="AK85" s="242"/>
      <c r="AL85" s="242"/>
      <c r="AM85" s="242"/>
      <c r="AN85" s="242">
        <v>1981950</v>
      </c>
      <c r="AO85" s="242"/>
      <c r="AP85" s="242"/>
      <c r="AQ85" s="242"/>
      <c r="AR85" s="242"/>
      <c r="AS85" s="242">
        <f>AS81</f>
        <v>61269</v>
      </c>
      <c r="AT85" s="242"/>
      <c r="AU85" s="242"/>
      <c r="AV85" s="242"/>
      <c r="AW85" s="242"/>
      <c r="AX85" s="242">
        <f>AN85+AS85</f>
        <v>2043219</v>
      </c>
      <c r="AY85" s="242"/>
      <c r="AZ85" s="242"/>
      <c r="BA85" s="242"/>
      <c r="BB85" s="242"/>
      <c r="BC85" s="242">
        <f t="shared" si="6"/>
        <v>-176095</v>
      </c>
      <c r="BD85" s="242"/>
      <c r="BE85" s="242"/>
      <c r="BF85" s="242"/>
      <c r="BG85" s="242"/>
      <c r="BH85" s="242">
        <f t="shared" si="7"/>
        <v>5643</v>
      </c>
      <c r="BI85" s="242"/>
      <c r="BJ85" s="242"/>
      <c r="BK85" s="242"/>
      <c r="BL85" s="242"/>
      <c r="BM85" s="242">
        <f>BC85+BH85</f>
        <v>-170452</v>
      </c>
      <c r="BN85" s="242"/>
      <c r="BO85" s="242"/>
      <c r="BP85" s="242"/>
      <c r="BQ85" s="242"/>
      <c r="BR85" s="9"/>
      <c r="BS85" s="9"/>
      <c r="BT85" s="9"/>
      <c r="BU85" s="9"/>
      <c r="BV85" s="9"/>
      <c r="BW85" s="9"/>
      <c r="BX85" s="9"/>
      <c r="BY85" s="9"/>
      <c r="BZ85" s="7"/>
    </row>
    <row r="86" spans="1:78" ht="35.5" customHeight="1" x14ac:dyDescent="0.3">
      <c r="A86" s="248">
        <v>9</v>
      </c>
      <c r="B86" s="248"/>
      <c r="C86" s="91" t="s">
        <v>146</v>
      </c>
      <c r="D86" s="249"/>
      <c r="E86" s="249"/>
      <c r="F86" s="249"/>
      <c r="G86" s="249"/>
      <c r="H86" s="249"/>
      <c r="I86" s="250"/>
      <c r="J86" s="251" t="s">
        <v>311</v>
      </c>
      <c r="K86" s="251"/>
      <c r="L86" s="251"/>
      <c r="M86" s="251"/>
      <c r="N86" s="251"/>
      <c r="O86" s="94" t="s">
        <v>88</v>
      </c>
      <c r="P86" s="252"/>
      <c r="Q86" s="252"/>
      <c r="R86" s="252"/>
      <c r="S86" s="252"/>
      <c r="T86" s="252"/>
      <c r="U86" s="252"/>
      <c r="V86" s="252"/>
      <c r="W86" s="252"/>
      <c r="X86" s="253"/>
      <c r="Y86" s="242">
        <v>745569</v>
      </c>
      <c r="Z86" s="242"/>
      <c r="AA86" s="242"/>
      <c r="AB86" s="242"/>
      <c r="AC86" s="242"/>
      <c r="AD86" s="242">
        <v>0</v>
      </c>
      <c r="AE86" s="242"/>
      <c r="AF86" s="242"/>
      <c r="AG86" s="242"/>
      <c r="AH86" s="242"/>
      <c r="AI86" s="242">
        <f>Y86+AD86</f>
        <v>745569</v>
      </c>
      <c r="AJ86" s="242"/>
      <c r="AK86" s="242"/>
      <c r="AL86" s="242"/>
      <c r="AM86" s="242"/>
      <c r="AN86" s="242">
        <v>388536</v>
      </c>
      <c r="AO86" s="242"/>
      <c r="AP86" s="242"/>
      <c r="AQ86" s="242"/>
      <c r="AR86" s="242"/>
      <c r="AS86" s="242">
        <v>0</v>
      </c>
      <c r="AT86" s="242"/>
      <c r="AU86" s="242"/>
      <c r="AV86" s="242"/>
      <c r="AW86" s="242"/>
      <c r="AX86" s="242">
        <f>AN86</f>
        <v>388536</v>
      </c>
      <c r="AY86" s="242"/>
      <c r="AZ86" s="242"/>
      <c r="BA86" s="242"/>
      <c r="BB86" s="242"/>
      <c r="BC86" s="242">
        <f t="shared" si="6"/>
        <v>-357033</v>
      </c>
      <c r="BD86" s="242"/>
      <c r="BE86" s="242"/>
      <c r="BF86" s="242"/>
      <c r="BG86" s="242"/>
      <c r="BH86" s="242">
        <f t="shared" si="7"/>
        <v>0</v>
      </c>
      <c r="BI86" s="242"/>
      <c r="BJ86" s="242"/>
      <c r="BK86" s="242"/>
      <c r="BL86" s="242"/>
      <c r="BM86" s="242">
        <f>BC86</f>
        <v>-357033</v>
      </c>
      <c r="BN86" s="242"/>
      <c r="BO86" s="242"/>
      <c r="BP86" s="242"/>
      <c r="BQ86" s="242"/>
      <c r="BR86" s="9"/>
      <c r="BS86" s="9"/>
      <c r="BT86" s="9"/>
      <c r="BU86" s="9"/>
      <c r="BV86" s="9"/>
      <c r="BW86" s="9"/>
      <c r="BX86" s="9"/>
      <c r="BY86" s="9"/>
      <c r="BZ86" s="7"/>
    </row>
    <row r="87" spans="1:78" ht="78" hidden="1" customHeight="1" x14ac:dyDescent="0.3">
      <c r="A87" s="248">
        <v>34</v>
      </c>
      <c r="B87" s="248"/>
      <c r="C87" s="91" t="s">
        <v>145</v>
      </c>
      <c r="D87" s="249"/>
      <c r="E87" s="249"/>
      <c r="F87" s="249"/>
      <c r="G87" s="249"/>
      <c r="H87" s="249"/>
      <c r="I87" s="250"/>
      <c r="J87" s="251" t="s">
        <v>93</v>
      </c>
      <c r="K87" s="251"/>
      <c r="L87" s="251"/>
      <c r="M87" s="251"/>
      <c r="N87" s="251"/>
      <c r="O87" s="229" t="s">
        <v>88</v>
      </c>
      <c r="P87" s="293"/>
      <c r="Q87" s="293"/>
      <c r="R87" s="293"/>
      <c r="S87" s="293"/>
      <c r="T87" s="293"/>
      <c r="U87" s="293"/>
      <c r="V87" s="293"/>
      <c r="W87" s="293"/>
      <c r="X87" s="294"/>
      <c r="Y87" s="242">
        <v>0</v>
      </c>
      <c r="Z87" s="242"/>
      <c r="AA87" s="242"/>
      <c r="AB87" s="242"/>
      <c r="AC87" s="242"/>
      <c r="AD87" s="242">
        <v>0</v>
      </c>
      <c r="AE87" s="242"/>
      <c r="AF87" s="242"/>
      <c r="AG87" s="242"/>
      <c r="AH87" s="242"/>
      <c r="AI87" s="242">
        <f t="shared" ref="AI87:AI89" si="8">Y87+AD87</f>
        <v>0</v>
      </c>
      <c r="AJ87" s="242"/>
      <c r="AK87" s="242"/>
      <c r="AL87" s="242"/>
      <c r="AM87" s="242"/>
      <c r="AN87" s="242"/>
      <c r="AO87" s="242"/>
      <c r="AP87" s="242"/>
      <c r="AQ87" s="242"/>
      <c r="AR87" s="242"/>
      <c r="AS87" s="242"/>
      <c r="AT87" s="242"/>
      <c r="AU87" s="242"/>
      <c r="AV87" s="242"/>
      <c r="AW87" s="242"/>
      <c r="AX87" s="242"/>
      <c r="AY87" s="242"/>
      <c r="AZ87" s="242"/>
      <c r="BA87" s="242"/>
      <c r="BB87" s="242"/>
      <c r="BC87" s="242">
        <f t="shared" si="6"/>
        <v>0</v>
      </c>
      <c r="BD87" s="242"/>
      <c r="BE87" s="242"/>
      <c r="BF87" s="242"/>
      <c r="BG87" s="242"/>
      <c r="BH87" s="242">
        <f t="shared" si="7"/>
        <v>0</v>
      </c>
      <c r="BI87" s="242"/>
      <c r="BJ87" s="242"/>
      <c r="BK87" s="242"/>
      <c r="BL87" s="242"/>
      <c r="BM87" s="242">
        <v>0</v>
      </c>
      <c r="BN87" s="242"/>
      <c r="BO87" s="242"/>
      <c r="BP87" s="242"/>
      <c r="BQ87" s="242"/>
      <c r="BR87" s="9"/>
      <c r="BS87" s="9"/>
      <c r="BT87" s="9"/>
      <c r="BU87" s="9"/>
      <c r="BV87" s="9"/>
      <c r="BW87" s="9"/>
      <c r="BX87" s="9"/>
      <c r="BY87" s="9"/>
      <c r="BZ87" s="7"/>
    </row>
    <row r="88" spans="1:78" ht="39" hidden="1" customHeight="1" x14ac:dyDescent="0.3">
      <c r="A88" s="248">
        <v>35</v>
      </c>
      <c r="B88" s="248"/>
      <c r="C88" s="91" t="s">
        <v>146</v>
      </c>
      <c r="D88" s="249"/>
      <c r="E88" s="249"/>
      <c r="F88" s="249"/>
      <c r="G88" s="249"/>
      <c r="H88" s="249"/>
      <c r="I88" s="250"/>
      <c r="J88" s="251" t="s">
        <v>93</v>
      </c>
      <c r="K88" s="251"/>
      <c r="L88" s="251"/>
      <c r="M88" s="251"/>
      <c r="N88" s="251"/>
      <c r="O88" s="229" t="s">
        <v>88</v>
      </c>
      <c r="P88" s="293"/>
      <c r="Q88" s="293"/>
      <c r="R88" s="293"/>
      <c r="S88" s="293"/>
      <c r="T88" s="293"/>
      <c r="U88" s="293"/>
      <c r="V88" s="293"/>
      <c r="W88" s="293"/>
      <c r="X88" s="294"/>
      <c r="Y88" s="242">
        <v>1192745</v>
      </c>
      <c r="Z88" s="242"/>
      <c r="AA88" s="242"/>
      <c r="AB88" s="242"/>
      <c r="AC88" s="242"/>
      <c r="AD88" s="242">
        <v>0</v>
      </c>
      <c r="AE88" s="242"/>
      <c r="AF88" s="242"/>
      <c r="AG88" s="242"/>
      <c r="AH88" s="242"/>
      <c r="AI88" s="242">
        <f t="shared" si="8"/>
        <v>1192745</v>
      </c>
      <c r="AJ88" s="242"/>
      <c r="AK88" s="242"/>
      <c r="AL88" s="242"/>
      <c r="AM88" s="242"/>
      <c r="AN88" s="242"/>
      <c r="AO88" s="242"/>
      <c r="AP88" s="242"/>
      <c r="AQ88" s="242"/>
      <c r="AR88" s="242"/>
      <c r="AS88" s="242"/>
      <c r="AT88" s="242"/>
      <c r="AU88" s="242"/>
      <c r="AV88" s="242"/>
      <c r="AW88" s="242"/>
      <c r="AX88" s="242"/>
      <c r="AY88" s="242"/>
      <c r="AZ88" s="242"/>
      <c r="BA88" s="242"/>
      <c r="BB88" s="242"/>
      <c r="BC88" s="242">
        <f t="shared" si="6"/>
        <v>-1192745</v>
      </c>
      <c r="BD88" s="242"/>
      <c r="BE88" s="242"/>
      <c r="BF88" s="242"/>
      <c r="BG88" s="242"/>
      <c r="BH88" s="242">
        <f t="shared" si="7"/>
        <v>0</v>
      </c>
      <c r="BI88" s="242"/>
      <c r="BJ88" s="242"/>
      <c r="BK88" s="242"/>
      <c r="BL88" s="242"/>
      <c r="BM88" s="242">
        <v>-1192745</v>
      </c>
      <c r="BN88" s="242"/>
      <c r="BO88" s="242"/>
      <c r="BP88" s="242"/>
      <c r="BQ88" s="242"/>
      <c r="BR88" s="9"/>
      <c r="BS88" s="9"/>
      <c r="BT88" s="9"/>
      <c r="BU88" s="9"/>
      <c r="BV88" s="9"/>
      <c r="BW88" s="9"/>
      <c r="BX88" s="9"/>
      <c r="BY88" s="9"/>
      <c r="BZ88" s="7"/>
    </row>
    <row r="89" spans="1:78" ht="39" customHeight="1" x14ac:dyDescent="0.3">
      <c r="A89" s="248">
        <v>10</v>
      </c>
      <c r="B89" s="248"/>
      <c r="C89" s="91" t="s">
        <v>147</v>
      </c>
      <c r="D89" s="249"/>
      <c r="E89" s="249"/>
      <c r="F89" s="249"/>
      <c r="G89" s="249"/>
      <c r="H89" s="249"/>
      <c r="I89" s="250"/>
      <c r="J89" s="251" t="s">
        <v>311</v>
      </c>
      <c r="K89" s="251"/>
      <c r="L89" s="251"/>
      <c r="M89" s="251"/>
      <c r="N89" s="251"/>
      <c r="O89" s="94" t="s">
        <v>88</v>
      </c>
      <c r="P89" s="252"/>
      <c r="Q89" s="252"/>
      <c r="R89" s="252"/>
      <c r="S89" s="252"/>
      <c r="T89" s="252"/>
      <c r="U89" s="252"/>
      <c r="V89" s="252"/>
      <c r="W89" s="252"/>
      <c r="X89" s="253"/>
      <c r="Y89" s="242">
        <v>94000</v>
      </c>
      <c r="Z89" s="242"/>
      <c r="AA89" s="242"/>
      <c r="AB89" s="242"/>
      <c r="AC89" s="242"/>
      <c r="AD89" s="242">
        <v>0</v>
      </c>
      <c r="AE89" s="242"/>
      <c r="AF89" s="242"/>
      <c r="AG89" s="242"/>
      <c r="AH89" s="242"/>
      <c r="AI89" s="242">
        <f t="shared" si="8"/>
        <v>94000</v>
      </c>
      <c r="AJ89" s="242"/>
      <c r="AK89" s="242"/>
      <c r="AL89" s="242"/>
      <c r="AM89" s="242"/>
      <c r="AN89" s="242">
        <v>62000</v>
      </c>
      <c r="AO89" s="242"/>
      <c r="AP89" s="242"/>
      <c r="AQ89" s="242"/>
      <c r="AR89" s="242"/>
      <c r="AS89" s="242">
        <v>0</v>
      </c>
      <c r="AT89" s="242"/>
      <c r="AU89" s="242"/>
      <c r="AV89" s="242"/>
      <c r="AW89" s="242"/>
      <c r="AX89" s="242">
        <f>AN89</f>
        <v>62000</v>
      </c>
      <c r="AY89" s="242"/>
      <c r="AZ89" s="242"/>
      <c r="BA89" s="242"/>
      <c r="BB89" s="242"/>
      <c r="BC89" s="242">
        <f t="shared" si="6"/>
        <v>-32000</v>
      </c>
      <c r="BD89" s="242"/>
      <c r="BE89" s="242"/>
      <c r="BF89" s="242"/>
      <c r="BG89" s="242"/>
      <c r="BH89" s="242">
        <f t="shared" si="7"/>
        <v>0</v>
      </c>
      <c r="BI89" s="242"/>
      <c r="BJ89" s="242"/>
      <c r="BK89" s="242"/>
      <c r="BL89" s="242"/>
      <c r="BM89" s="242">
        <v>0</v>
      </c>
      <c r="BN89" s="242"/>
      <c r="BO89" s="242"/>
      <c r="BP89" s="242"/>
      <c r="BQ89" s="242"/>
      <c r="BR89" s="9"/>
      <c r="BS89" s="9"/>
      <c r="BT89" s="9"/>
      <c r="BU89" s="9"/>
      <c r="BV89" s="9"/>
      <c r="BW89" s="9"/>
      <c r="BX89" s="9"/>
      <c r="BY89" s="9"/>
      <c r="BZ89" s="7"/>
    </row>
    <row r="90" spans="1:78" ht="40.5" customHeight="1" x14ac:dyDescent="0.3">
      <c r="A90" s="89">
        <v>11</v>
      </c>
      <c r="B90" s="90"/>
      <c r="C90" s="91" t="s">
        <v>478</v>
      </c>
      <c r="D90" s="92"/>
      <c r="E90" s="92"/>
      <c r="F90" s="92"/>
      <c r="G90" s="92"/>
      <c r="H90" s="92"/>
      <c r="I90" s="93"/>
      <c r="J90" s="94" t="s">
        <v>311</v>
      </c>
      <c r="K90" s="95"/>
      <c r="L90" s="95"/>
      <c r="M90" s="95"/>
      <c r="N90" s="96"/>
      <c r="O90" s="94" t="s">
        <v>88</v>
      </c>
      <c r="P90" s="95"/>
      <c r="Q90" s="95"/>
      <c r="R90" s="95"/>
      <c r="S90" s="95"/>
      <c r="T90" s="95"/>
      <c r="U90" s="95"/>
      <c r="V90" s="95"/>
      <c r="W90" s="95"/>
      <c r="X90" s="96"/>
      <c r="Y90" s="97">
        <v>100000</v>
      </c>
      <c r="Z90" s="98"/>
      <c r="AA90" s="98"/>
      <c r="AB90" s="98"/>
      <c r="AC90" s="99"/>
      <c r="AD90" s="97">
        <v>0</v>
      </c>
      <c r="AE90" s="98"/>
      <c r="AF90" s="98"/>
      <c r="AG90" s="98"/>
      <c r="AH90" s="99"/>
      <c r="AI90" s="97">
        <f t="shared" ref="AI90" si="9">Y90+AD90</f>
        <v>100000</v>
      </c>
      <c r="AJ90" s="98"/>
      <c r="AK90" s="98"/>
      <c r="AL90" s="98"/>
      <c r="AM90" s="99"/>
      <c r="AN90" s="97">
        <v>70000</v>
      </c>
      <c r="AO90" s="98"/>
      <c r="AP90" s="98"/>
      <c r="AQ90" s="98"/>
      <c r="AR90" s="99"/>
      <c r="AS90" s="97">
        <v>0</v>
      </c>
      <c r="AT90" s="98"/>
      <c r="AU90" s="98"/>
      <c r="AV90" s="98"/>
      <c r="AW90" s="99"/>
      <c r="AX90" s="97">
        <f>AN90</f>
        <v>70000</v>
      </c>
      <c r="AY90" s="98"/>
      <c r="AZ90" s="98"/>
      <c r="BA90" s="98"/>
      <c r="BB90" s="99"/>
      <c r="BC90" s="97">
        <f t="shared" ref="BC90" si="10">AN90-Y90</f>
        <v>-30000</v>
      </c>
      <c r="BD90" s="98"/>
      <c r="BE90" s="98"/>
      <c r="BF90" s="98"/>
      <c r="BG90" s="99"/>
      <c r="BH90" s="97">
        <f t="shared" ref="BH90" si="11">AS90-AD90</f>
        <v>0</v>
      </c>
      <c r="BI90" s="98"/>
      <c r="BJ90" s="98"/>
      <c r="BK90" s="98"/>
      <c r="BL90" s="99"/>
      <c r="BM90" s="97">
        <f>BC90</f>
        <v>-30000</v>
      </c>
      <c r="BN90" s="98"/>
      <c r="BO90" s="98"/>
      <c r="BP90" s="98"/>
      <c r="BQ90" s="99"/>
      <c r="BR90" s="9"/>
      <c r="BS90" s="9"/>
      <c r="BT90" s="9"/>
      <c r="BU90" s="9"/>
      <c r="BV90" s="9"/>
      <c r="BW90" s="9"/>
      <c r="BX90" s="9"/>
      <c r="BY90" s="9"/>
      <c r="BZ90" s="7"/>
    </row>
    <row r="91" spans="1:78" ht="36" customHeight="1" x14ac:dyDescent="0.3">
      <c r="A91" s="89">
        <v>12</v>
      </c>
      <c r="B91" s="90"/>
      <c r="C91" s="91" t="s">
        <v>523</v>
      </c>
      <c r="D91" s="92"/>
      <c r="E91" s="92"/>
      <c r="F91" s="92"/>
      <c r="G91" s="92"/>
      <c r="H91" s="92"/>
      <c r="I91" s="93"/>
      <c r="J91" s="94" t="s">
        <v>311</v>
      </c>
      <c r="K91" s="95"/>
      <c r="L91" s="95"/>
      <c r="M91" s="95"/>
      <c r="N91" s="96"/>
      <c r="O91" s="94" t="s">
        <v>88</v>
      </c>
      <c r="P91" s="95"/>
      <c r="Q91" s="95"/>
      <c r="R91" s="95"/>
      <c r="S91" s="95"/>
      <c r="T91" s="95"/>
      <c r="U91" s="95"/>
      <c r="V91" s="95"/>
      <c r="W91" s="95"/>
      <c r="X91" s="96"/>
      <c r="Y91" s="97">
        <v>0</v>
      </c>
      <c r="Z91" s="98"/>
      <c r="AA91" s="98"/>
      <c r="AB91" s="98"/>
      <c r="AC91" s="99"/>
      <c r="AD91" s="97">
        <v>55626</v>
      </c>
      <c r="AE91" s="98"/>
      <c r="AF91" s="98"/>
      <c r="AG91" s="98"/>
      <c r="AH91" s="99"/>
      <c r="AI91" s="97">
        <f t="shared" ref="AI91" si="12">Y91+AD91</f>
        <v>55626</v>
      </c>
      <c r="AJ91" s="98"/>
      <c r="AK91" s="98"/>
      <c r="AL91" s="98"/>
      <c r="AM91" s="99"/>
      <c r="AN91" s="97">
        <v>0</v>
      </c>
      <c r="AO91" s="98"/>
      <c r="AP91" s="98"/>
      <c r="AQ91" s="98"/>
      <c r="AR91" s="99"/>
      <c r="AS91" s="97">
        <f>AD91</f>
        <v>55626</v>
      </c>
      <c r="AT91" s="98"/>
      <c r="AU91" s="98"/>
      <c r="AV91" s="98"/>
      <c r="AW91" s="99"/>
      <c r="AX91" s="97">
        <f>AS91</f>
        <v>55626</v>
      </c>
      <c r="AY91" s="98"/>
      <c r="AZ91" s="98"/>
      <c r="BA91" s="98"/>
      <c r="BB91" s="99"/>
      <c r="BC91" s="97">
        <f t="shared" ref="BC91" si="13">AN91-Y91</f>
        <v>0</v>
      </c>
      <c r="BD91" s="98"/>
      <c r="BE91" s="98"/>
      <c r="BF91" s="98"/>
      <c r="BG91" s="99"/>
      <c r="BH91" s="97">
        <f t="shared" ref="BH91" si="14">AS91-AD91</f>
        <v>0</v>
      </c>
      <c r="BI91" s="98"/>
      <c r="BJ91" s="98"/>
      <c r="BK91" s="98"/>
      <c r="BL91" s="99"/>
      <c r="BM91" s="97">
        <v>0</v>
      </c>
      <c r="BN91" s="98"/>
      <c r="BO91" s="98"/>
      <c r="BP91" s="98"/>
      <c r="BQ91" s="99"/>
      <c r="BR91" s="9"/>
      <c r="BS91" s="9"/>
      <c r="BT91" s="9"/>
      <c r="BU91" s="9"/>
      <c r="BV91" s="9"/>
      <c r="BW91" s="9"/>
      <c r="BX91" s="9"/>
      <c r="BY91" s="9"/>
      <c r="BZ91" s="7"/>
    </row>
    <row r="92" spans="1:78" ht="44" customHeight="1" x14ac:dyDescent="0.3">
      <c r="A92" s="89">
        <v>13</v>
      </c>
      <c r="B92" s="90"/>
      <c r="C92" s="91" t="s">
        <v>524</v>
      </c>
      <c r="D92" s="92"/>
      <c r="E92" s="92"/>
      <c r="F92" s="92"/>
      <c r="G92" s="92"/>
      <c r="H92" s="92"/>
      <c r="I92" s="93"/>
      <c r="J92" s="94" t="s">
        <v>311</v>
      </c>
      <c r="K92" s="95"/>
      <c r="L92" s="95"/>
      <c r="M92" s="95"/>
      <c r="N92" s="96"/>
      <c r="O92" s="94" t="s">
        <v>88</v>
      </c>
      <c r="P92" s="95"/>
      <c r="Q92" s="95"/>
      <c r="R92" s="95"/>
      <c r="S92" s="95"/>
      <c r="T92" s="95"/>
      <c r="U92" s="95"/>
      <c r="V92" s="95"/>
      <c r="W92" s="95"/>
      <c r="X92" s="96"/>
      <c r="Y92" s="97">
        <v>0</v>
      </c>
      <c r="Z92" s="98"/>
      <c r="AA92" s="98"/>
      <c r="AB92" s="98"/>
      <c r="AC92" s="99"/>
      <c r="AD92" s="97">
        <v>1</v>
      </c>
      <c r="AE92" s="98"/>
      <c r="AF92" s="98"/>
      <c r="AG92" s="98"/>
      <c r="AH92" s="99"/>
      <c r="AI92" s="97">
        <v>1</v>
      </c>
      <c r="AJ92" s="98"/>
      <c r="AK92" s="98"/>
      <c r="AL92" s="98"/>
      <c r="AM92" s="99"/>
      <c r="AN92" s="97">
        <v>0</v>
      </c>
      <c r="AO92" s="98"/>
      <c r="AP92" s="98"/>
      <c r="AQ92" s="98"/>
      <c r="AR92" s="99"/>
      <c r="AS92" s="97">
        <v>1</v>
      </c>
      <c r="AT92" s="98"/>
      <c r="AU92" s="98"/>
      <c r="AV92" s="98"/>
      <c r="AW92" s="99"/>
      <c r="AX92" s="97">
        <v>1</v>
      </c>
      <c r="AY92" s="98"/>
      <c r="AZ92" s="98"/>
      <c r="BA92" s="98"/>
      <c r="BB92" s="99"/>
      <c r="BC92" s="97">
        <f t="shared" ref="BC92" si="15">AN92-Y92</f>
        <v>0</v>
      </c>
      <c r="BD92" s="98"/>
      <c r="BE92" s="98"/>
      <c r="BF92" s="98"/>
      <c r="BG92" s="99"/>
      <c r="BH92" s="97">
        <f t="shared" ref="BH92" si="16">AS92-AD92</f>
        <v>0</v>
      </c>
      <c r="BI92" s="98"/>
      <c r="BJ92" s="98"/>
      <c r="BK92" s="98"/>
      <c r="BL92" s="99"/>
      <c r="BM92" s="97">
        <v>0</v>
      </c>
      <c r="BN92" s="98"/>
      <c r="BO92" s="98"/>
      <c r="BP92" s="98"/>
      <c r="BQ92" s="99"/>
      <c r="BR92" s="9"/>
      <c r="BS92" s="9"/>
      <c r="BT92" s="9"/>
      <c r="BU92" s="9"/>
      <c r="BV92" s="9"/>
      <c r="BW92" s="9"/>
      <c r="BX92" s="9"/>
      <c r="BY92" s="9"/>
      <c r="BZ92" s="7"/>
    </row>
    <row r="93" spans="1:78" s="37" customFormat="1" ht="15" x14ac:dyDescent="0.3">
      <c r="A93" s="270">
        <v>0</v>
      </c>
      <c r="B93" s="270"/>
      <c r="C93" s="295" t="s">
        <v>89</v>
      </c>
      <c r="D93" s="289"/>
      <c r="E93" s="289"/>
      <c r="F93" s="289"/>
      <c r="G93" s="289"/>
      <c r="H93" s="289"/>
      <c r="I93" s="290"/>
      <c r="J93" s="280" t="s">
        <v>84</v>
      </c>
      <c r="K93" s="280"/>
      <c r="L93" s="280"/>
      <c r="M93" s="280"/>
      <c r="N93" s="280"/>
      <c r="O93" s="192" t="s">
        <v>84</v>
      </c>
      <c r="P93" s="272"/>
      <c r="Q93" s="272"/>
      <c r="R93" s="272"/>
      <c r="S93" s="272"/>
      <c r="T93" s="272"/>
      <c r="U93" s="272"/>
      <c r="V93" s="272"/>
      <c r="W93" s="272"/>
      <c r="X93" s="273"/>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39"/>
      <c r="BS93" s="39"/>
      <c r="BT93" s="39"/>
      <c r="BU93" s="39"/>
      <c r="BV93" s="39"/>
      <c r="BW93" s="39"/>
      <c r="BX93" s="39"/>
      <c r="BY93" s="39"/>
      <c r="BZ93" s="40"/>
    </row>
    <row r="94" spans="1:78" ht="39" customHeight="1" x14ac:dyDescent="0.3">
      <c r="A94" s="248">
        <v>14</v>
      </c>
      <c r="B94" s="248"/>
      <c r="C94" s="91" t="s">
        <v>148</v>
      </c>
      <c r="D94" s="249"/>
      <c r="E94" s="249"/>
      <c r="F94" s="249"/>
      <c r="G94" s="249"/>
      <c r="H94" s="249"/>
      <c r="I94" s="250"/>
      <c r="J94" s="251" t="s">
        <v>90</v>
      </c>
      <c r="K94" s="251"/>
      <c r="L94" s="251"/>
      <c r="M94" s="251"/>
      <c r="N94" s="251"/>
      <c r="O94" s="94" t="s">
        <v>149</v>
      </c>
      <c r="P94" s="252"/>
      <c r="Q94" s="252"/>
      <c r="R94" s="252"/>
      <c r="S94" s="252"/>
      <c r="T94" s="252"/>
      <c r="U94" s="252"/>
      <c r="V94" s="252"/>
      <c r="W94" s="252"/>
      <c r="X94" s="253"/>
      <c r="Y94" s="242">
        <v>78</v>
      </c>
      <c r="Z94" s="242"/>
      <c r="AA94" s="242"/>
      <c r="AB94" s="242"/>
      <c r="AC94" s="242"/>
      <c r="AD94" s="242">
        <v>0</v>
      </c>
      <c r="AE94" s="242"/>
      <c r="AF94" s="242"/>
      <c r="AG94" s="242"/>
      <c r="AH94" s="242"/>
      <c r="AI94" s="242">
        <f>Y94</f>
        <v>78</v>
      </c>
      <c r="AJ94" s="242"/>
      <c r="AK94" s="242"/>
      <c r="AL94" s="242"/>
      <c r="AM94" s="242"/>
      <c r="AN94" s="242">
        <v>198</v>
      </c>
      <c r="AO94" s="242"/>
      <c r="AP94" s="242"/>
      <c r="AQ94" s="242"/>
      <c r="AR94" s="242"/>
      <c r="AS94" s="242">
        <v>0</v>
      </c>
      <c r="AT94" s="242"/>
      <c r="AU94" s="242"/>
      <c r="AV94" s="242"/>
      <c r="AW94" s="242"/>
      <c r="AX94" s="242">
        <f>AN94</f>
        <v>198</v>
      </c>
      <c r="AY94" s="242"/>
      <c r="AZ94" s="242"/>
      <c r="BA94" s="242"/>
      <c r="BB94" s="242"/>
      <c r="BC94" s="242">
        <f t="shared" ref="BC94:BC104" si="17">AN94-Y94</f>
        <v>120</v>
      </c>
      <c r="BD94" s="242"/>
      <c r="BE94" s="242"/>
      <c r="BF94" s="242"/>
      <c r="BG94" s="242"/>
      <c r="BH94" s="242">
        <f t="shared" ref="BH94:BH104" si="18">AS94-AD94</f>
        <v>0</v>
      </c>
      <c r="BI94" s="242"/>
      <c r="BJ94" s="242"/>
      <c r="BK94" s="242"/>
      <c r="BL94" s="242"/>
      <c r="BM94" s="242">
        <v>92</v>
      </c>
      <c r="BN94" s="242"/>
      <c r="BO94" s="242"/>
      <c r="BP94" s="242"/>
      <c r="BQ94" s="242"/>
      <c r="BR94" s="9"/>
      <c r="BS94" s="9"/>
      <c r="BT94" s="9"/>
      <c r="BU94" s="9"/>
      <c r="BV94" s="9"/>
      <c r="BW94" s="9"/>
      <c r="BX94" s="9"/>
      <c r="BY94" s="9"/>
      <c r="BZ94" s="7"/>
    </row>
    <row r="95" spans="1:78" ht="27" customHeight="1" x14ac:dyDescent="0.3">
      <c r="A95" s="89">
        <v>15</v>
      </c>
      <c r="B95" s="90"/>
      <c r="C95" s="91" t="s">
        <v>479</v>
      </c>
      <c r="D95" s="92"/>
      <c r="E95" s="92"/>
      <c r="F95" s="92"/>
      <c r="G95" s="92"/>
      <c r="H95" s="92"/>
      <c r="I95" s="93"/>
      <c r="J95" s="94" t="s">
        <v>90</v>
      </c>
      <c r="K95" s="95"/>
      <c r="L95" s="95"/>
      <c r="M95" s="95"/>
      <c r="N95" s="96"/>
      <c r="O95" s="94" t="s">
        <v>149</v>
      </c>
      <c r="P95" s="95"/>
      <c r="Q95" s="95"/>
      <c r="R95" s="95"/>
      <c r="S95" s="95"/>
      <c r="T95" s="95"/>
      <c r="U95" s="95"/>
      <c r="V95" s="95"/>
      <c r="W95" s="95"/>
      <c r="X95" s="96"/>
      <c r="Y95" s="97">
        <v>25</v>
      </c>
      <c r="Z95" s="98"/>
      <c r="AA95" s="98"/>
      <c r="AB95" s="98"/>
      <c r="AC95" s="99"/>
      <c r="AD95" s="97">
        <v>0</v>
      </c>
      <c r="AE95" s="98"/>
      <c r="AF95" s="98"/>
      <c r="AG95" s="98"/>
      <c r="AH95" s="99"/>
      <c r="AI95" s="97">
        <f>Y95</f>
        <v>25</v>
      </c>
      <c r="AJ95" s="98"/>
      <c r="AK95" s="98"/>
      <c r="AL95" s="98"/>
      <c r="AM95" s="99"/>
      <c r="AN95" s="97">
        <v>18</v>
      </c>
      <c r="AO95" s="98"/>
      <c r="AP95" s="98"/>
      <c r="AQ95" s="98"/>
      <c r="AR95" s="99"/>
      <c r="AS95" s="97">
        <v>0</v>
      </c>
      <c r="AT95" s="98"/>
      <c r="AU95" s="98"/>
      <c r="AV95" s="98"/>
      <c r="AW95" s="99"/>
      <c r="AX95" s="97">
        <f>AN95</f>
        <v>18</v>
      </c>
      <c r="AY95" s="98"/>
      <c r="AZ95" s="98"/>
      <c r="BA95" s="98"/>
      <c r="BB95" s="99"/>
      <c r="BC95" s="97">
        <f t="shared" ref="BC95" si="19">AN95-Y95</f>
        <v>-7</v>
      </c>
      <c r="BD95" s="98"/>
      <c r="BE95" s="98"/>
      <c r="BF95" s="98"/>
      <c r="BG95" s="99"/>
      <c r="BH95" s="97">
        <f t="shared" ref="BH95" si="20">AS95-AD95</f>
        <v>0</v>
      </c>
      <c r="BI95" s="98"/>
      <c r="BJ95" s="98"/>
      <c r="BK95" s="98"/>
      <c r="BL95" s="99"/>
      <c r="BM95" s="97">
        <v>-25</v>
      </c>
      <c r="BN95" s="98"/>
      <c r="BO95" s="98"/>
      <c r="BP95" s="98"/>
      <c r="BQ95" s="99"/>
      <c r="BR95" s="9"/>
      <c r="BS95" s="9"/>
      <c r="BT95" s="9"/>
      <c r="BU95" s="9"/>
      <c r="BV95" s="9"/>
      <c r="BW95" s="9"/>
      <c r="BX95" s="9"/>
      <c r="BY95" s="9"/>
      <c r="BZ95" s="7"/>
    </row>
    <row r="96" spans="1:78" ht="25.5" customHeight="1" x14ac:dyDescent="0.3">
      <c r="A96" s="89">
        <v>16</v>
      </c>
      <c r="B96" s="90"/>
      <c r="C96" s="91" t="s">
        <v>480</v>
      </c>
      <c r="D96" s="92"/>
      <c r="E96" s="92"/>
      <c r="F96" s="92"/>
      <c r="G96" s="92"/>
      <c r="H96" s="92"/>
      <c r="I96" s="93"/>
      <c r="J96" s="94" t="s">
        <v>86</v>
      </c>
      <c r="K96" s="95"/>
      <c r="L96" s="95"/>
      <c r="M96" s="95"/>
      <c r="N96" s="96"/>
      <c r="O96" s="94" t="s">
        <v>88</v>
      </c>
      <c r="P96" s="95"/>
      <c r="Q96" s="95"/>
      <c r="R96" s="95"/>
      <c r="S96" s="95"/>
      <c r="T96" s="95"/>
      <c r="U96" s="95"/>
      <c r="V96" s="95"/>
      <c r="W96" s="95"/>
      <c r="X96" s="96"/>
      <c r="Y96" s="97">
        <v>20</v>
      </c>
      <c r="Z96" s="98"/>
      <c r="AA96" s="98"/>
      <c r="AB96" s="98"/>
      <c r="AC96" s="99"/>
      <c r="AD96" s="97">
        <v>0</v>
      </c>
      <c r="AE96" s="98"/>
      <c r="AF96" s="98"/>
      <c r="AG96" s="98"/>
      <c r="AH96" s="99"/>
      <c r="AI96" s="97">
        <v>20</v>
      </c>
      <c r="AJ96" s="98"/>
      <c r="AK96" s="98"/>
      <c r="AL96" s="98"/>
      <c r="AM96" s="99"/>
      <c r="AN96" s="97">
        <v>14</v>
      </c>
      <c r="AO96" s="98"/>
      <c r="AP96" s="98"/>
      <c r="AQ96" s="98"/>
      <c r="AR96" s="99"/>
      <c r="AS96" s="97">
        <v>0</v>
      </c>
      <c r="AT96" s="98"/>
      <c r="AU96" s="98"/>
      <c r="AV96" s="98"/>
      <c r="AW96" s="99"/>
      <c r="AX96" s="97">
        <v>14</v>
      </c>
      <c r="AY96" s="98"/>
      <c r="AZ96" s="98"/>
      <c r="BA96" s="98"/>
      <c r="BB96" s="99"/>
      <c r="BC96" s="97">
        <f t="shared" ref="BC96" si="21">AN96-Y96</f>
        <v>-6</v>
      </c>
      <c r="BD96" s="98"/>
      <c r="BE96" s="98"/>
      <c r="BF96" s="98"/>
      <c r="BG96" s="99"/>
      <c r="BH96" s="97">
        <f t="shared" ref="BH96" si="22">AS96-AD96</f>
        <v>0</v>
      </c>
      <c r="BI96" s="98"/>
      <c r="BJ96" s="98"/>
      <c r="BK96" s="98"/>
      <c r="BL96" s="99"/>
      <c r="BM96" s="97">
        <v>-20</v>
      </c>
      <c r="BN96" s="98"/>
      <c r="BO96" s="98"/>
      <c r="BP96" s="98"/>
      <c r="BQ96" s="99"/>
      <c r="BR96" s="9"/>
      <c r="BS96" s="9"/>
      <c r="BT96" s="9"/>
      <c r="BU96" s="9"/>
      <c r="BV96" s="9"/>
      <c r="BW96" s="9"/>
      <c r="BX96" s="9"/>
      <c r="BY96" s="9"/>
      <c r="BZ96" s="7"/>
    </row>
    <row r="97" spans="1:78" ht="43.5" customHeight="1" x14ac:dyDescent="0.3">
      <c r="A97" s="248">
        <v>17</v>
      </c>
      <c r="B97" s="248"/>
      <c r="C97" s="91" t="s">
        <v>150</v>
      </c>
      <c r="D97" s="249"/>
      <c r="E97" s="249"/>
      <c r="F97" s="249"/>
      <c r="G97" s="249"/>
      <c r="H97" s="249"/>
      <c r="I97" s="250"/>
      <c r="J97" s="251" t="s">
        <v>90</v>
      </c>
      <c r="K97" s="251"/>
      <c r="L97" s="251"/>
      <c r="M97" s="251"/>
      <c r="N97" s="251"/>
      <c r="O97" s="94" t="s">
        <v>91</v>
      </c>
      <c r="P97" s="252"/>
      <c r="Q97" s="252"/>
      <c r="R97" s="252"/>
      <c r="S97" s="252"/>
      <c r="T97" s="252"/>
      <c r="U97" s="252"/>
      <c r="V97" s="252"/>
      <c r="W97" s="252"/>
      <c r="X97" s="253"/>
      <c r="Y97" s="242">
        <v>4000</v>
      </c>
      <c r="Z97" s="242"/>
      <c r="AA97" s="242"/>
      <c r="AB97" s="242"/>
      <c r="AC97" s="242"/>
      <c r="AD97" s="242">
        <v>0</v>
      </c>
      <c r="AE97" s="242"/>
      <c r="AF97" s="242"/>
      <c r="AG97" s="242"/>
      <c r="AH97" s="242"/>
      <c r="AI97" s="242">
        <v>4000</v>
      </c>
      <c r="AJ97" s="242"/>
      <c r="AK97" s="242"/>
      <c r="AL97" s="242"/>
      <c r="AM97" s="242"/>
      <c r="AN97" s="242">
        <v>15922</v>
      </c>
      <c r="AO97" s="242"/>
      <c r="AP97" s="242"/>
      <c r="AQ97" s="242"/>
      <c r="AR97" s="242"/>
      <c r="AS97" s="242">
        <v>0</v>
      </c>
      <c r="AT97" s="242"/>
      <c r="AU97" s="242"/>
      <c r="AV97" s="242"/>
      <c r="AW97" s="242"/>
      <c r="AX97" s="242">
        <f>AN97</f>
        <v>15922</v>
      </c>
      <c r="AY97" s="242"/>
      <c r="AZ97" s="242"/>
      <c r="BA97" s="242"/>
      <c r="BB97" s="242"/>
      <c r="BC97" s="242">
        <f t="shared" si="17"/>
        <v>11922</v>
      </c>
      <c r="BD97" s="242"/>
      <c r="BE97" s="242"/>
      <c r="BF97" s="242"/>
      <c r="BG97" s="242"/>
      <c r="BH97" s="242">
        <f t="shared" si="18"/>
        <v>0</v>
      </c>
      <c r="BI97" s="242"/>
      <c r="BJ97" s="242"/>
      <c r="BK97" s="242"/>
      <c r="BL97" s="242"/>
      <c r="BM97" s="242">
        <f>BC97</f>
        <v>11922</v>
      </c>
      <c r="BN97" s="242"/>
      <c r="BO97" s="242"/>
      <c r="BP97" s="242"/>
      <c r="BQ97" s="242"/>
      <c r="BR97" s="9"/>
      <c r="BS97" s="9"/>
      <c r="BT97" s="9"/>
      <c r="BU97" s="9"/>
      <c r="BV97" s="9"/>
      <c r="BW97" s="9"/>
      <c r="BX97" s="9"/>
      <c r="BY97" s="9"/>
      <c r="BZ97" s="7"/>
    </row>
    <row r="98" spans="1:78" ht="30" customHeight="1" x14ac:dyDescent="0.3">
      <c r="A98" s="248">
        <v>18</v>
      </c>
      <c r="B98" s="248"/>
      <c r="C98" s="91" t="s">
        <v>151</v>
      </c>
      <c r="D98" s="249"/>
      <c r="E98" s="249"/>
      <c r="F98" s="249"/>
      <c r="G98" s="249"/>
      <c r="H98" s="249"/>
      <c r="I98" s="250"/>
      <c r="J98" s="251" t="s">
        <v>90</v>
      </c>
      <c r="K98" s="251"/>
      <c r="L98" s="251"/>
      <c r="M98" s="251"/>
      <c r="N98" s="251"/>
      <c r="O98" s="94" t="s">
        <v>149</v>
      </c>
      <c r="P98" s="252"/>
      <c r="Q98" s="252"/>
      <c r="R98" s="252"/>
      <c r="S98" s="252"/>
      <c r="T98" s="252"/>
      <c r="U98" s="252"/>
      <c r="V98" s="252"/>
      <c r="W98" s="252"/>
      <c r="X98" s="253"/>
      <c r="Y98" s="242">
        <v>48</v>
      </c>
      <c r="Z98" s="242"/>
      <c r="AA98" s="242"/>
      <c r="AB98" s="242"/>
      <c r="AC98" s="242"/>
      <c r="AD98" s="242">
        <v>0</v>
      </c>
      <c r="AE98" s="242"/>
      <c r="AF98" s="242"/>
      <c r="AG98" s="242"/>
      <c r="AH98" s="242"/>
      <c r="AI98" s="242">
        <f>Y98</f>
        <v>48</v>
      </c>
      <c r="AJ98" s="242"/>
      <c r="AK98" s="242"/>
      <c r="AL98" s="242"/>
      <c r="AM98" s="242"/>
      <c r="AN98" s="242">
        <v>48</v>
      </c>
      <c r="AO98" s="242"/>
      <c r="AP98" s="242"/>
      <c r="AQ98" s="242"/>
      <c r="AR98" s="242"/>
      <c r="AS98" s="242">
        <v>0</v>
      </c>
      <c r="AT98" s="242"/>
      <c r="AU98" s="242"/>
      <c r="AV98" s="242"/>
      <c r="AW98" s="242"/>
      <c r="AX98" s="242">
        <f>AN98</f>
        <v>48</v>
      </c>
      <c r="AY98" s="242"/>
      <c r="AZ98" s="242"/>
      <c r="BA98" s="242"/>
      <c r="BB98" s="242"/>
      <c r="BC98" s="242">
        <f t="shared" si="17"/>
        <v>0</v>
      </c>
      <c r="BD98" s="242"/>
      <c r="BE98" s="242"/>
      <c r="BF98" s="242"/>
      <c r="BG98" s="242"/>
      <c r="BH98" s="242">
        <f t="shared" si="18"/>
        <v>0</v>
      </c>
      <c r="BI98" s="242"/>
      <c r="BJ98" s="242"/>
      <c r="BK98" s="242"/>
      <c r="BL98" s="242"/>
      <c r="BM98" s="242">
        <v>0</v>
      </c>
      <c r="BN98" s="242"/>
      <c r="BO98" s="242"/>
      <c r="BP98" s="242"/>
      <c r="BQ98" s="242"/>
      <c r="BR98" s="9"/>
      <c r="BS98" s="9"/>
      <c r="BT98" s="9"/>
      <c r="BU98" s="9"/>
      <c r="BV98" s="9"/>
      <c r="BW98" s="9"/>
      <c r="BX98" s="9"/>
      <c r="BY98" s="9"/>
      <c r="BZ98" s="7"/>
    </row>
    <row r="99" spans="1:78" ht="29.5" customHeight="1" x14ac:dyDescent="0.3">
      <c r="A99" s="248">
        <v>19</v>
      </c>
      <c r="B99" s="248"/>
      <c r="C99" s="91" t="s">
        <v>152</v>
      </c>
      <c r="D99" s="249"/>
      <c r="E99" s="249"/>
      <c r="F99" s="249"/>
      <c r="G99" s="249"/>
      <c r="H99" s="249"/>
      <c r="I99" s="250"/>
      <c r="J99" s="251" t="s">
        <v>86</v>
      </c>
      <c r="K99" s="251"/>
      <c r="L99" s="251"/>
      <c r="M99" s="251"/>
      <c r="N99" s="251"/>
      <c r="O99" s="94" t="s">
        <v>91</v>
      </c>
      <c r="P99" s="252"/>
      <c r="Q99" s="252"/>
      <c r="R99" s="252"/>
      <c r="S99" s="252"/>
      <c r="T99" s="252"/>
      <c r="U99" s="252"/>
      <c r="V99" s="252"/>
      <c r="W99" s="252"/>
      <c r="X99" s="253"/>
      <c r="Y99" s="242">
        <v>10000</v>
      </c>
      <c r="Z99" s="242"/>
      <c r="AA99" s="242"/>
      <c r="AB99" s="242"/>
      <c r="AC99" s="242"/>
      <c r="AD99" s="242">
        <v>0</v>
      </c>
      <c r="AE99" s="242"/>
      <c r="AF99" s="242"/>
      <c r="AG99" s="242"/>
      <c r="AH99" s="242"/>
      <c r="AI99" s="242">
        <f>Y99</f>
        <v>10000</v>
      </c>
      <c r="AJ99" s="242"/>
      <c r="AK99" s="242"/>
      <c r="AL99" s="242"/>
      <c r="AM99" s="242"/>
      <c r="AN99" s="242">
        <v>10000</v>
      </c>
      <c r="AO99" s="242"/>
      <c r="AP99" s="242"/>
      <c r="AQ99" s="242"/>
      <c r="AR99" s="242"/>
      <c r="AS99" s="242">
        <v>0</v>
      </c>
      <c r="AT99" s="242"/>
      <c r="AU99" s="242"/>
      <c r="AV99" s="242"/>
      <c r="AW99" s="242"/>
      <c r="AX99" s="242">
        <f>AN99</f>
        <v>10000</v>
      </c>
      <c r="AY99" s="242"/>
      <c r="AZ99" s="242"/>
      <c r="BA99" s="242"/>
      <c r="BB99" s="242"/>
      <c r="BC99" s="242">
        <f t="shared" si="17"/>
        <v>0</v>
      </c>
      <c r="BD99" s="242"/>
      <c r="BE99" s="242"/>
      <c r="BF99" s="242"/>
      <c r="BG99" s="242"/>
      <c r="BH99" s="242">
        <f t="shared" si="18"/>
        <v>0</v>
      </c>
      <c r="BI99" s="242"/>
      <c r="BJ99" s="242"/>
      <c r="BK99" s="242"/>
      <c r="BL99" s="242"/>
      <c r="BM99" s="242">
        <v>0</v>
      </c>
      <c r="BN99" s="242"/>
      <c r="BO99" s="242"/>
      <c r="BP99" s="242"/>
      <c r="BQ99" s="242"/>
      <c r="BR99" s="9"/>
      <c r="BS99" s="9"/>
      <c r="BT99" s="9"/>
      <c r="BU99" s="9"/>
      <c r="BV99" s="9"/>
      <c r="BW99" s="9"/>
      <c r="BX99" s="9"/>
      <c r="BY99" s="9"/>
      <c r="BZ99" s="7"/>
    </row>
    <row r="100" spans="1:78" ht="23" customHeight="1" x14ac:dyDescent="0.3">
      <c r="A100" s="248">
        <v>20</v>
      </c>
      <c r="B100" s="248"/>
      <c r="C100" s="91" t="s">
        <v>331</v>
      </c>
      <c r="D100" s="249"/>
      <c r="E100" s="249"/>
      <c r="F100" s="249"/>
      <c r="G100" s="249"/>
      <c r="H100" s="249"/>
      <c r="I100" s="250"/>
      <c r="J100" s="251" t="s">
        <v>86</v>
      </c>
      <c r="K100" s="251"/>
      <c r="L100" s="251"/>
      <c r="M100" s="251"/>
      <c r="N100" s="251"/>
      <c r="O100" s="94" t="s">
        <v>153</v>
      </c>
      <c r="P100" s="252"/>
      <c r="Q100" s="252"/>
      <c r="R100" s="252"/>
      <c r="S100" s="252"/>
      <c r="T100" s="252"/>
      <c r="U100" s="252"/>
      <c r="V100" s="252"/>
      <c r="W100" s="252"/>
      <c r="X100" s="253"/>
      <c r="Y100" s="242">
        <v>67000</v>
      </c>
      <c r="Z100" s="242"/>
      <c r="AA100" s="242"/>
      <c r="AB100" s="242"/>
      <c r="AC100" s="242"/>
      <c r="AD100" s="242">
        <v>0</v>
      </c>
      <c r="AE100" s="242"/>
      <c r="AF100" s="242"/>
      <c r="AG100" s="242"/>
      <c r="AH100" s="242"/>
      <c r="AI100" s="242">
        <f>Y100</f>
        <v>67000</v>
      </c>
      <c r="AJ100" s="242"/>
      <c r="AK100" s="242"/>
      <c r="AL100" s="242"/>
      <c r="AM100" s="242"/>
      <c r="AN100" s="242">
        <v>48000</v>
      </c>
      <c r="AO100" s="242"/>
      <c r="AP100" s="242"/>
      <c r="AQ100" s="242"/>
      <c r="AR100" s="242"/>
      <c r="AS100" s="242">
        <v>0</v>
      </c>
      <c r="AT100" s="242"/>
      <c r="AU100" s="242"/>
      <c r="AV100" s="242"/>
      <c r="AW100" s="242"/>
      <c r="AX100" s="242">
        <v>48000</v>
      </c>
      <c r="AY100" s="242"/>
      <c r="AZ100" s="242"/>
      <c r="BA100" s="242"/>
      <c r="BB100" s="242"/>
      <c r="BC100" s="242">
        <f>AN100-Y100</f>
        <v>-19000</v>
      </c>
      <c r="BD100" s="242"/>
      <c r="BE100" s="242"/>
      <c r="BF100" s="242"/>
      <c r="BG100" s="242"/>
      <c r="BH100" s="242">
        <f t="shared" si="18"/>
        <v>0</v>
      </c>
      <c r="BI100" s="242"/>
      <c r="BJ100" s="242"/>
      <c r="BK100" s="242"/>
      <c r="BL100" s="242"/>
      <c r="BM100" s="242">
        <f>BC100</f>
        <v>-19000</v>
      </c>
      <c r="BN100" s="242"/>
      <c r="BO100" s="242"/>
      <c r="BP100" s="242"/>
      <c r="BQ100" s="242"/>
      <c r="BR100" s="9"/>
      <c r="BS100" s="9"/>
      <c r="BT100" s="9"/>
      <c r="BU100" s="9"/>
      <c r="BV100" s="9"/>
      <c r="BW100" s="9"/>
      <c r="BX100" s="9"/>
      <c r="BY100" s="9"/>
      <c r="BZ100" s="7"/>
    </row>
    <row r="101" spans="1:78" ht="26" hidden="1" customHeight="1" x14ac:dyDescent="0.3">
      <c r="A101" s="248">
        <v>23</v>
      </c>
      <c r="B101" s="248"/>
      <c r="C101" s="91" t="s">
        <v>154</v>
      </c>
      <c r="D101" s="249"/>
      <c r="E101" s="249"/>
      <c r="F101" s="249"/>
      <c r="G101" s="249"/>
      <c r="H101" s="249"/>
      <c r="I101" s="250"/>
      <c r="J101" s="296" t="s">
        <v>90</v>
      </c>
      <c r="K101" s="296"/>
      <c r="L101" s="296"/>
      <c r="M101" s="296"/>
      <c r="N101" s="296"/>
      <c r="O101" s="235" t="s">
        <v>155</v>
      </c>
      <c r="P101" s="297"/>
      <c r="Q101" s="297"/>
      <c r="R101" s="297"/>
      <c r="S101" s="297"/>
      <c r="T101" s="297"/>
      <c r="U101" s="297"/>
      <c r="V101" s="297"/>
      <c r="W101" s="297"/>
      <c r="X101" s="298"/>
      <c r="Y101" s="242">
        <v>0</v>
      </c>
      <c r="Z101" s="242"/>
      <c r="AA101" s="242"/>
      <c r="AB101" s="242"/>
      <c r="AC101" s="242"/>
      <c r="AD101" s="242">
        <v>0</v>
      </c>
      <c r="AE101" s="242"/>
      <c r="AF101" s="242"/>
      <c r="AG101" s="242"/>
      <c r="AH101" s="242"/>
      <c r="AI101" s="242">
        <v>0</v>
      </c>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f t="shared" si="17"/>
        <v>0</v>
      </c>
      <c r="BD101" s="242"/>
      <c r="BE101" s="242"/>
      <c r="BF101" s="242"/>
      <c r="BG101" s="242"/>
      <c r="BH101" s="242">
        <f t="shared" si="18"/>
        <v>0</v>
      </c>
      <c r="BI101" s="242"/>
      <c r="BJ101" s="242"/>
      <c r="BK101" s="242"/>
      <c r="BL101" s="242"/>
      <c r="BM101" s="242">
        <v>0</v>
      </c>
      <c r="BN101" s="242"/>
      <c r="BO101" s="242"/>
      <c r="BP101" s="242"/>
      <c r="BQ101" s="242"/>
      <c r="BR101" s="9"/>
      <c r="BS101" s="9"/>
      <c r="BT101" s="9"/>
      <c r="BU101" s="9"/>
      <c r="BV101" s="9"/>
      <c r="BW101" s="9"/>
      <c r="BX101" s="9"/>
      <c r="BY101" s="9"/>
      <c r="BZ101" s="7"/>
    </row>
    <row r="102" spans="1:78" ht="39" hidden="1" customHeight="1" x14ac:dyDescent="0.3">
      <c r="A102" s="248">
        <v>24</v>
      </c>
      <c r="B102" s="248"/>
      <c r="C102" s="91" t="s">
        <v>156</v>
      </c>
      <c r="D102" s="249"/>
      <c r="E102" s="249"/>
      <c r="F102" s="249"/>
      <c r="G102" s="249"/>
      <c r="H102" s="249"/>
      <c r="I102" s="250"/>
      <c r="J102" s="296" t="s">
        <v>86</v>
      </c>
      <c r="K102" s="296"/>
      <c r="L102" s="296"/>
      <c r="M102" s="296"/>
      <c r="N102" s="296"/>
      <c r="O102" s="235" t="s">
        <v>94</v>
      </c>
      <c r="P102" s="297"/>
      <c r="Q102" s="297"/>
      <c r="R102" s="297"/>
      <c r="S102" s="297"/>
      <c r="T102" s="297"/>
      <c r="U102" s="297"/>
      <c r="V102" s="297"/>
      <c r="W102" s="297"/>
      <c r="X102" s="298"/>
      <c r="Y102" s="242">
        <v>0</v>
      </c>
      <c r="Z102" s="242"/>
      <c r="AA102" s="242"/>
      <c r="AB102" s="242"/>
      <c r="AC102" s="242"/>
      <c r="AD102" s="242">
        <v>0</v>
      </c>
      <c r="AE102" s="242"/>
      <c r="AF102" s="242"/>
      <c r="AG102" s="242"/>
      <c r="AH102" s="242"/>
      <c r="AI102" s="242">
        <v>0</v>
      </c>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f t="shared" si="17"/>
        <v>0</v>
      </c>
      <c r="BD102" s="242"/>
      <c r="BE102" s="242"/>
      <c r="BF102" s="242"/>
      <c r="BG102" s="242"/>
      <c r="BH102" s="242">
        <f t="shared" si="18"/>
        <v>0</v>
      </c>
      <c r="BI102" s="242"/>
      <c r="BJ102" s="242"/>
      <c r="BK102" s="242"/>
      <c r="BL102" s="242"/>
      <c r="BM102" s="242">
        <v>0</v>
      </c>
      <c r="BN102" s="242"/>
      <c r="BO102" s="242"/>
      <c r="BP102" s="242"/>
      <c r="BQ102" s="242"/>
      <c r="BR102" s="9"/>
      <c r="BS102" s="9"/>
      <c r="BT102" s="9"/>
      <c r="BU102" s="9"/>
      <c r="BV102" s="9"/>
      <c r="BW102" s="9"/>
      <c r="BX102" s="9"/>
      <c r="BY102" s="9"/>
      <c r="BZ102" s="7"/>
    </row>
    <row r="103" spans="1:78" ht="39" hidden="1" customHeight="1" x14ac:dyDescent="0.3">
      <c r="A103" s="248">
        <v>19</v>
      </c>
      <c r="B103" s="248"/>
      <c r="C103" s="91" t="s">
        <v>332</v>
      </c>
      <c r="D103" s="249"/>
      <c r="E103" s="249"/>
      <c r="F103" s="249"/>
      <c r="G103" s="249"/>
      <c r="H103" s="249"/>
      <c r="I103" s="250"/>
      <c r="J103" s="251" t="s">
        <v>90</v>
      </c>
      <c r="K103" s="251"/>
      <c r="L103" s="251"/>
      <c r="M103" s="251"/>
      <c r="N103" s="251"/>
      <c r="O103" s="94" t="s">
        <v>155</v>
      </c>
      <c r="P103" s="252"/>
      <c r="Q103" s="252"/>
      <c r="R103" s="252"/>
      <c r="S103" s="252"/>
      <c r="T103" s="252"/>
      <c r="U103" s="252"/>
      <c r="V103" s="252"/>
      <c r="W103" s="252"/>
      <c r="X103" s="253"/>
      <c r="Y103" s="242">
        <v>3</v>
      </c>
      <c r="Z103" s="242"/>
      <c r="AA103" s="242"/>
      <c r="AB103" s="242"/>
      <c r="AC103" s="242"/>
      <c r="AD103" s="242">
        <v>0</v>
      </c>
      <c r="AE103" s="242"/>
      <c r="AF103" s="242"/>
      <c r="AG103" s="242"/>
      <c r="AH103" s="242"/>
      <c r="AI103" s="242">
        <v>3</v>
      </c>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f t="shared" si="17"/>
        <v>-3</v>
      </c>
      <c r="BD103" s="242"/>
      <c r="BE103" s="242"/>
      <c r="BF103" s="242"/>
      <c r="BG103" s="242"/>
      <c r="BH103" s="242">
        <f t="shared" si="18"/>
        <v>0</v>
      </c>
      <c r="BI103" s="242"/>
      <c r="BJ103" s="242"/>
      <c r="BK103" s="242"/>
      <c r="BL103" s="242"/>
      <c r="BM103" s="242">
        <v>0</v>
      </c>
      <c r="BN103" s="242"/>
      <c r="BO103" s="242"/>
      <c r="BP103" s="242"/>
      <c r="BQ103" s="242"/>
      <c r="BR103" s="9"/>
      <c r="BS103" s="9"/>
      <c r="BT103" s="9"/>
      <c r="BU103" s="9"/>
      <c r="BV103" s="9"/>
      <c r="BW103" s="9"/>
      <c r="BX103" s="9"/>
      <c r="BY103" s="9"/>
      <c r="BZ103" s="7"/>
    </row>
    <row r="104" spans="1:78" ht="57.5" hidden="1" customHeight="1" x14ac:dyDescent="0.3">
      <c r="A104" s="248">
        <v>20</v>
      </c>
      <c r="B104" s="248"/>
      <c r="C104" s="91" t="s">
        <v>481</v>
      </c>
      <c r="D104" s="249"/>
      <c r="E104" s="249"/>
      <c r="F104" s="249"/>
      <c r="G104" s="249"/>
      <c r="H104" s="249"/>
      <c r="I104" s="250"/>
      <c r="J104" s="251" t="s">
        <v>86</v>
      </c>
      <c r="K104" s="251"/>
      <c r="L104" s="251"/>
      <c r="M104" s="251"/>
      <c r="N104" s="251"/>
      <c r="O104" s="94" t="s">
        <v>94</v>
      </c>
      <c r="P104" s="252"/>
      <c r="Q104" s="252"/>
      <c r="R104" s="252"/>
      <c r="S104" s="252"/>
      <c r="T104" s="252"/>
      <c r="U104" s="252"/>
      <c r="V104" s="252"/>
      <c r="W104" s="252"/>
      <c r="X104" s="253"/>
      <c r="Y104" s="242">
        <v>170</v>
      </c>
      <c r="Z104" s="242"/>
      <c r="AA104" s="242"/>
      <c r="AB104" s="242"/>
      <c r="AC104" s="242"/>
      <c r="AD104" s="242">
        <v>0</v>
      </c>
      <c r="AE104" s="242"/>
      <c r="AF104" s="242"/>
      <c r="AG104" s="242"/>
      <c r="AH104" s="242"/>
      <c r="AI104" s="242">
        <v>170</v>
      </c>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f t="shared" si="17"/>
        <v>-170</v>
      </c>
      <c r="BD104" s="242"/>
      <c r="BE104" s="242"/>
      <c r="BF104" s="242"/>
      <c r="BG104" s="242"/>
      <c r="BH104" s="242">
        <f t="shared" si="18"/>
        <v>0</v>
      </c>
      <c r="BI104" s="242"/>
      <c r="BJ104" s="242"/>
      <c r="BK104" s="242"/>
      <c r="BL104" s="242"/>
      <c r="BM104" s="242">
        <f>BC104</f>
        <v>-170</v>
      </c>
      <c r="BN104" s="242"/>
      <c r="BO104" s="242"/>
      <c r="BP104" s="242"/>
      <c r="BQ104" s="242"/>
      <c r="BR104" s="9"/>
      <c r="BS104" s="9"/>
      <c r="BT104" s="9"/>
      <c r="BU104" s="9"/>
      <c r="BV104" s="9"/>
      <c r="BW104" s="9"/>
      <c r="BX104" s="9"/>
      <c r="BY104" s="9"/>
      <c r="BZ104" s="7"/>
    </row>
    <row r="105" spans="1:78" s="37" customFormat="1" ht="15" x14ac:dyDescent="0.3">
      <c r="A105" s="299">
        <v>0</v>
      </c>
      <c r="B105" s="299"/>
      <c r="C105" s="295" t="s">
        <v>92</v>
      </c>
      <c r="D105" s="289"/>
      <c r="E105" s="289"/>
      <c r="F105" s="289"/>
      <c r="G105" s="289"/>
      <c r="H105" s="289"/>
      <c r="I105" s="290"/>
      <c r="J105" s="280" t="s">
        <v>84</v>
      </c>
      <c r="K105" s="280"/>
      <c r="L105" s="280"/>
      <c r="M105" s="280"/>
      <c r="N105" s="280"/>
      <c r="O105" s="192" t="s">
        <v>84</v>
      </c>
      <c r="P105" s="272"/>
      <c r="Q105" s="272"/>
      <c r="R105" s="272"/>
      <c r="S105" s="272"/>
      <c r="T105" s="272"/>
      <c r="U105" s="272"/>
      <c r="V105" s="272"/>
      <c r="W105" s="272"/>
      <c r="X105" s="273"/>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6"/>
      <c r="AZ105" s="286"/>
      <c r="BA105" s="286"/>
      <c r="BB105" s="286"/>
      <c r="BC105" s="286"/>
      <c r="BD105" s="286"/>
      <c r="BE105" s="286"/>
      <c r="BF105" s="286"/>
      <c r="BG105" s="286"/>
      <c r="BH105" s="286"/>
      <c r="BI105" s="286"/>
      <c r="BJ105" s="286"/>
      <c r="BK105" s="286"/>
      <c r="BL105" s="286"/>
      <c r="BM105" s="286"/>
      <c r="BN105" s="286"/>
      <c r="BO105" s="286"/>
      <c r="BP105" s="286"/>
      <c r="BQ105" s="286"/>
      <c r="BR105" s="39"/>
      <c r="BS105" s="39"/>
      <c r="BT105" s="39"/>
      <c r="BU105" s="39"/>
      <c r="BV105" s="39"/>
      <c r="BW105" s="39"/>
      <c r="BX105" s="39"/>
      <c r="BY105" s="39"/>
      <c r="BZ105" s="40"/>
    </row>
    <row r="106" spans="1:78" ht="42.5" customHeight="1" x14ac:dyDescent="0.3">
      <c r="A106" s="248">
        <v>21</v>
      </c>
      <c r="B106" s="248"/>
      <c r="C106" s="91" t="s">
        <v>482</v>
      </c>
      <c r="D106" s="249"/>
      <c r="E106" s="249"/>
      <c r="F106" s="249"/>
      <c r="G106" s="249"/>
      <c r="H106" s="249"/>
      <c r="I106" s="250"/>
      <c r="J106" s="251" t="s">
        <v>311</v>
      </c>
      <c r="K106" s="251"/>
      <c r="L106" s="251"/>
      <c r="M106" s="251"/>
      <c r="N106" s="251"/>
      <c r="O106" s="94" t="s">
        <v>94</v>
      </c>
      <c r="P106" s="252"/>
      <c r="Q106" s="252"/>
      <c r="R106" s="252"/>
      <c r="S106" s="252"/>
      <c r="T106" s="252"/>
      <c r="U106" s="252"/>
      <c r="V106" s="252"/>
      <c r="W106" s="252"/>
      <c r="X106" s="253"/>
      <c r="Y106" s="242">
        <v>29823</v>
      </c>
      <c r="Z106" s="242"/>
      <c r="AA106" s="242"/>
      <c r="AB106" s="242"/>
      <c r="AC106" s="242"/>
      <c r="AD106" s="242">
        <v>0</v>
      </c>
      <c r="AE106" s="242"/>
      <c r="AF106" s="242"/>
      <c r="AG106" s="242"/>
      <c r="AH106" s="242"/>
      <c r="AI106" s="242">
        <f>Y106</f>
        <v>29823</v>
      </c>
      <c r="AJ106" s="242"/>
      <c r="AK106" s="242"/>
      <c r="AL106" s="242"/>
      <c r="AM106" s="242"/>
      <c r="AN106" s="242">
        <f>388536/18</f>
        <v>21585.333333333332</v>
      </c>
      <c r="AO106" s="242"/>
      <c r="AP106" s="242"/>
      <c r="AQ106" s="242"/>
      <c r="AR106" s="242"/>
      <c r="AS106" s="242">
        <v>0</v>
      </c>
      <c r="AT106" s="242"/>
      <c r="AU106" s="242"/>
      <c r="AV106" s="242"/>
      <c r="AW106" s="242"/>
      <c r="AX106" s="242">
        <f>AN106</f>
        <v>21585.333333333332</v>
      </c>
      <c r="AY106" s="242"/>
      <c r="AZ106" s="242"/>
      <c r="BA106" s="242"/>
      <c r="BB106" s="242"/>
      <c r="BC106" s="242">
        <f>AN106-Y106</f>
        <v>-8237.6666666666679</v>
      </c>
      <c r="BD106" s="242"/>
      <c r="BE106" s="242"/>
      <c r="BF106" s="242"/>
      <c r="BG106" s="242"/>
      <c r="BH106" s="242">
        <v>0</v>
      </c>
      <c r="BI106" s="242"/>
      <c r="BJ106" s="242"/>
      <c r="BK106" s="242"/>
      <c r="BL106" s="242"/>
      <c r="BM106" s="242">
        <f>BC106</f>
        <v>-8237.6666666666679</v>
      </c>
      <c r="BN106" s="242"/>
      <c r="BO106" s="242"/>
      <c r="BP106" s="242"/>
      <c r="BQ106" s="242"/>
      <c r="BR106" s="9"/>
      <c r="BS106" s="9"/>
      <c r="BT106" s="9"/>
      <c r="BU106" s="9"/>
      <c r="BV106" s="9"/>
      <c r="BW106" s="9"/>
      <c r="BX106" s="9"/>
      <c r="BY106" s="9"/>
      <c r="BZ106" s="7"/>
    </row>
    <row r="107" spans="1:78" ht="36.5" customHeight="1" x14ac:dyDescent="0.3">
      <c r="A107" s="248">
        <v>22</v>
      </c>
      <c r="B107" s="248"/>
      <c r="C107" s="91" t="s">
        <v>483</v>
      </c>
      <c r="D107" s="249"/>
      <c r="E107" s="249"/>
      <c r="F107" s="249"/>
      <c r="G107" s="249"/>
      <c r="H107" s="249"/>
      <c r="I107" s="250"/>
      <c r="J107" s="251" t="s">
        <v>311</v>
      </c>
      <c r="K107" s="251"/>
      <c r="L107" s="251"/>
      <c r="M107" s="251"/>
      <c r="N107" s="251"/>
      <c r="O107" s="94" t="s">
        <v>94</v>
      </c>
      <c r="P107" s="252"/>
      <c r="Q107" s="252"/>
      <c r="R107" s="252"/>
      <c r="S107" s="252"/>
      <c r="T107" s="252"/>
      <c r="U107" s="252"/>
      <c r="V107" s="252"/>
      <c r="W107" s="252"/>
      <c r="X107" s="253"/>
      <c r="Y107" s="242">
        <v>5000</v>
      </c>
      <c r="Z107" s="242"/>
      <c r="AA107" s="242"/>
      <c r="AB107" s="242"/>
      <c r="AC107" s="242"/>
      <c r="AD107" s="242">
        <v>0</v>
      </c>
      <c r="AE107" s="242"/>
      <c r="AF107" s="242"/>
      <c r="AG107" s="242"/>
      <c r="AH107" s="242"/>
      <c r="AI107" s="242">
        <f>Y107</f>
        <v>5000</v>
      </c>
      <c r="AJ107" s="242"/>
      <c r="AK107" s="242"/>
      <c r="AL107" s="242"/>
      <c r="AM107" s="242"/>
      <c r="AN107" s="242">
        <v>5000</v>
      </c>
      <c r="AO107" s="242"/>
      <c r="AP107" s="242"/>
      <c r="AQ107" s="242"/>
      <c r="AR107" s="242"/>
      <c r="AS107" s="242">
        <v>0</v>
      </c>
      <c r="AT107" s="242"/>
      <c r="AU107" s="242"/>
      <c r="AV107" s="242"/>
      <c r="AW107" s="242"/>
      <c r="AX107" s="242">
        <v>5000</v>
      </c>
      <c r="AY107" s="242"/>
      <c r="AZ107" s="242"/>
      <c r="BA107" s="242"/>
      <c r="BB107" s="242"/>
      <c r="BC107" s="242">
        <v>0</v>
      </c>
      <c r="BD107" s="242"/>
      <c r="BE107" s="242"/>
      <c r="BF107" s="242"/>
      <c r="BG107" s="242"/>
      <c r="BH107" s="242">
        <v>0</v>
      </c>
      <c r="BI107" s="242"/>
      <c r="BJ107" s="242"/>
      <c r="BK107" s="242"/>
      <c r="BL107" s="242"/>
      <c r="BM107" s="242">
        <v>0</v>
      </c>
      <c r="BN107" s="242"/>
      <c r="BO107" s="242"/>
      <c r="BP107" s="242"/>
      <c r="BQ107" s="242"/>
      <c r="BR107" s="9"/>
      <c r="BS107" s="9"/>
      <c r="BT107" s="9"/>
      <c r="BU107" s="9"/>
      <c r="BV107" s="9"/>
      <c r="BW107" s="9"/>
      <c r="BX107" s="9"/>
      <c r="BY107" s="9"/>
      <c r="BZ107" s="7"/>
    </row>
    <row r="108" spans="1:78" ht="42" customHeight="1" x14ac:dyDescent="0.3">
      <c r="A108" s="248">
        <v>23</v>
      </c>
      <c r="B108" s="248"/>
      <c r="C108" s="91" t="s">
        <v>484</v>
      </c>
      <c r="D108" s="249"/>
      <c r="E108" s="249"/>
      <c r="F108" s="249"/>
      <c r="G108" s="249"/>
      <c r="H108" s="249"/>
      <c r="I108" s="250"/>
      <c r="J108" s="251" t="s">
        <v>311</v>
      </c>
      <c r="K108" s="251"/>
      <c r="L108" s="251"/>
      <c r="M108" s="251"/>
      <c r="N108" s="251"/>
      <c r="O108" s="94" t="s">
        <v>94</v>
      </c>
      <c r="P108" s="252"/>
      <c r="Q108" s="252"/>
      <c r="R108" s="252"/>
      <c r="S108" s="252"/>
      <c r="T108" s="252"/>
      <c r="U108" s="252"/>
      <c r="V108" s="252"/>
      <c r="W108" s="252"/>
      <c r="X108" s="253"/>
      <c r="Y108" s="242">
        <v>913</v>
      </c>
      <c r="Z108" s="242"/>
      <c r="AA108" s="242"/>
      <c r="AB108" s="242"/>
      <c r="AC108" s="242"/>
      <c r="AD108" s="242">
        <v>0</v>
      </c>
      <c r="AE108" s="242"/>
      <c r="AF108" s="242"/>
      <c r="AG108" s="242"/>
      <c r="AH108" s="242"/>
      <c r="AI108" s="242">
        <f>Y108</f>
        <v>913</v>
      </c>
      <c r="AJ108" s="242"/>
      <c r="AK108" s="242"/>
      <c r="AL108" s="242"/>
      <c r="AM108" s="242"/>
      <c r="AN108" s="242">
        <f>AN82/AN97</f>
        <v>228.85981660595402</v>
      </c>
      <c r="AO108" s="242"/>
      <c r="AP108" s="242"/>
      <c r="AQ108" s="242"/>
      <c r="AR108" s="242"/>
      <c r="AS108" s="242">
        <v>0</v>
      </c>
      <c r="AT108" s="242"/>
      <c r="AU108" s="242"/>
      <c r="AV108" s="242"/>
      <c r="AW108" s="242"/>
      <c r="AX108" s="242">
        <f>AN108</f>
        <v>228.85981660595402</v>
      </c>
      <c r="AY108" s="242"/>
      <c r="AZ108" s="242"/>
      <c r="BA108" s="242"/>
      <c r="BB108" s="242"/>
      <c r="BC108" s="242">
        <f t="shared" ref="BC108:BC114" si="23">AN108-Y108</f>
        <v>-684.14018339404595</v>
      </c>
      <c r="BD108" s="242"/>
      <c r="BE108" s="242"/>
      <c r="BF108" s="242"/>
      <c r="BG108" s="242"/>
      <c r="BH108" s="242">
        <f t="shared" ref="BH108:BH114" si="24">AS108-AD108</f>
        <v>0</v>
      </c>
      <c r="BI108" s="242"/>
      <c r="BJ108" s="242"/>
      <c r="BK108" s="242"/>
      <c r="BL108" s="242"/>
      <c r="BM108" s="242">
        <f>BC108</f>
        <v>-684.14018339404595</v>
      </c>
      <c r="BN108" s="242"/>
      <c r="BO108" s="242"/>
      <c r="BP108" s="242"/>
      <c r="BQ108" s="242"/>
      <c r="BR108" s="9"/>
      <c r="BS108" s="9"/>
      <c r="BT108" s="9"/>
      <c r="BU108" s="9"/>
      <c r="BV108" s="9"/>
      <c r="BW108" s="9"/>
      <c r="BX108" s="9"/>
      <c r="BY108" s="9"/>
      <c r="BZ108" s="7"/>
    </row>
    <row r="109" spans="1:78" ht="117" hidden="1" customHeight="1" x14ac:dyDescent="0.3">
      <c r="A109" s="248">
        <v>15</v>
      </c>
      <c r="B109" s="248"/>
      <c r="C109" s="91" t="s">
        <v>157</v>
      </c>
      <c r="D109" s="249"/>
      <c r="E109" s="249"/>
      <c r="F109" s="249"/>
      <c r="G109" s="249"/>
      <c r="H109" s="249"/>
      <c r="I109" s="250"/>
      <c r="J109" s="296" t="s">
        <v>93</v>
      </c>
      <c r="K109" s="296"/>
      <c r="L109" s="296"/>
      <c r="M109" s="296"/>
      <c r="N109" s="296"/>
      <c r="O109" s="235" t="s">
        <v>94</v>
      </c>
      <c r="P109" s="297"/>
      <c r="Q109" s="297"/>
      <c r="R109" s="297"/>
      <c r="S109" s="297"/>
      <c r="T109" s="297"/>
      <c r="U109" s="297"/>
      <c r="V109" s="297"/>
      <c r="W109" s="297"/>
      <c r="X109" s="298"/>
      <c r="Y109" s="242">
        <v>0</v>
      </c>
      <c r="Z109" s="242"/>
      <c r="AA109" s="242"/>
      <c r="AB109" s="242"/>
      <c r="AC109" s="242"/>
      <c r="AD109" s="242">
        <v>0</v>
      </c>
      <c r="AE109" s="242"/>
      <c r="AF109" s="242"/>
      <c r="AG109" s="242"/>
      <c r="AH109" s="242"/>
      <c r="AI109" s="242">
        <v>0</v>
      </c>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f t="shared" si="23"/>
        <v>0</v>
      </c>
      <c r="BD109" s="242"/>
      <c r="BE109" s="242"/>
      <c r="BF109" s="242"/>
      <c r="BG109" s="242"/>
      <c r="BH109" s="242">
        <f t="shared" si="24"/>
        <v>0</v>
      </c>
      <c r="BI109" s="242"/>
      <c r="BJ109" s="242"/>
      <c r="BK109" s="242"/>
      <c r="BL109" s="242"/>
      <c r="BM109" s="242">
        <v>0</v>
      </c>
      <c r="BN109" s="242"/>
      <c r="BO109" s="242"/>
      <c r="BP109" s="242"/>
      <c r="BQ109" s="242"/>
      <c r="BR109" s="9"/>
      <c r="BS109" s="9"/>
      <c r="BT109" s="9"/>
      <c r="BU109" s="9"/>
      <c r="BV109" s="9"/>
      <c r="BW109" s="9"/>
      <c r="BX109" s="9"/>
      <c r="BY109" s="9"/>
      <c r="BZ109" s="7"/>
    </row>
    <row r="110" spans="1:78" ht="44" customHeight="1" x14ac:dyDescent="0.3">
      <c r="A110" s="248">
        <v>24</v>
      </c>
      <c r="B110" s="248"/>
      <c r="C110" s="91" t="s">
        <v>485</v>
      </c>
      <c r="D110" s="249"/>
      <c r="E110" s="249"/>
      <c r="F110" s="249"/>
      <c r="G110" s="249"/>
      <c r="H110" s="249"/>
      <c r="I110" s="250"/>
      <c r="J110" s="251" t="s">
        <v>311</v>
      </c>
      <c r="K110" s="251"/>
      <c r="L110" s="251"/>
      <c r="M110" s="251"/>
      <c r="N110" s="251"/>
      <c r="O110" s="94" t="s">
        <v>94</v>
      </c>
      <c r="P110" s="252"/>
      <c r="Q110" s="252"/>
      <c r="R110" s="252"/>
      <c r="S110" s="252"/>
      <c r="T110" s="252"/>
      <c r="U110" s="252"/>
      <c r="V110" s="252"/>
      <c r="W110" s="252"/>
      <c r="X110" s="253"/>
      <c r="Y110" s="242">
        <v>1958</v>
      </c>
      <c r="Z110" s="242"/>
      <c r="AA110" s="242"/>
      <c r="AB110" s="242"/>
      <c r="AC110" s="242"/>
      <c r="AD110" s="242">
        <v>0</v>
      </c>
      <c r="AE110" s="242"/>
      <c r="AF110" s="242"/>
      <c r="AG110" s="242"/>
      <c r="AH110" s="242"/>
      <c r="AI110" s="242">
        <f>Y110</f>
        <v>1958</v>
      </c>
      <c r="AJ110" s="242"/>
      <c r="AK110" s="242"/>
      <c r="AL110" s="242"/>
      <c r="AM110" s="242"/>
      <c r="AN110" s="242">
        <f>AN89/AN98</f>
        <v>1291.6666666666667</v>
      </c>
      <c r="AO110" s="242"/>
      <c r="AP110" s="242"/>
      <c r="AQ110" s="242"/>
      <c r="AR110" s="242"/>
      <c r="AS110" s="242">
        <v>0</v>
      </c>
      <c r="AT110" s="242"/>
      <c r="AU110" s="242"/>
      <c r="AV110" s="242"/>
      <c r="AW110" s="242"/>
      <c r="AX110" s="242">
        <f>AN110</f>
        <v>1291.6666666666667</v>
      </c>
      <c r="AY110" s="242"/>
      <c r="AZ110" s="242"/>
      <c r="BA110" s="242"/>
      <c r="BB110" s="242"/>
      <c r="BC110" s="242">
        <f t="shared" si="23"/>
        <v>-666.33333333333326</v>
      </c>
      <c r="BD110" s="242"/>
      <c r="BE110" s="242"/>
      <c r="BF110" s="242"/>
      <c r="BG110" s="242"/>
      <c r="BH110" s="242">
        <f t="shared" si="24"/>
        <v>0</v>
      </c>
      <c r="BI110" s="242"/>
      <c r="BJ110" s="242"/>
      <c r="BK110" s="242"/>
      <c r="BL110" s="242"/>
      <c r="BM110" s="242">
        <v>0</v>
      </c>
      <c r="BN110" s="242"/>
      <c r="BO110" s="242"/>
      <c r="BP110" s="242"/>
      <c r="BQ110" s="242"/>
      <c r="BR110" s="9"/>
      <c r="BS110" s="9"/>
      <c r="BT110" s="9"/>
      <c r="BU110" s="9"/>
      <c r="BV110" s="9"/>
      <c r="BW110" s="9"/>
      <c r="BX110" s="9"/>
      <c r="BY110" s="9"/>
      <c r="BZ110" s="7"/>
    </row>
    <row r="111" spans="1:78" ht="39" hidden="1" customHeight="1" x14ac:dyDescent="0.3">
      <c r="A111" s="248">
        <v>17</v>
      </c>
      <c r="B111" s="248"/>
      <c r="C111" s="91" t="s">
        <v>158</v>
      </c>
      <c r="D111" s="249"/>
      <c r="E111" s="249"/>
      <c r="F111" s="249"/>
      <c r="G111" s="249"/>
      <c r="H111" s="249"/>
      <c r="I111" s="250"/>
      <c r="J111" s="296" t="s">
        <v>93</v>
      </c>
      <c r="K111" s="296"/>
      <c r="L111" s="296"/>
      <c r="M111" s="296"/>
      <c r="N111" s="296"/>
      <c r="O111" s="235" t="s">
        <v>94</v>
      </c>
      <c r="P111" s="297"/>
      <c r="Q111" s="297"/>
      <c r="R111" s="297"/>
      <c r="S111" s="297"/>
      <c r="T111" s="297"/>
      <c r="U111" s="297"/>
      <c r="V111" s="297"/>
      <c r="W111" s="297"/>
      <c r="X111" s="298"/>
      <c r="Y111" s="242">
        <v>0</v>
      </c>
      <c r="Z111" s="242"/>
      <c r="AA111" s="242"/>
      <c r="AB111" s="242"/>
      <c r="AC111" s="242"/>
      <c r="AD111" s="242">
        <v>0</v>
      </c>
      <c r="AE111" s="242"/>
      <c r="AF111" s="242"/>
      <c r="AG111" s="242"/>
      <c r="AH111" s="242"/>
      <c r="AI111" s="242">
        <v>0</v>
      </c>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f t="shared" si="23"/>
        <v>0</v>
      </c>
      <c r="BD111" s="242"/>
      <c r="BE111" s="242"/>
      <c r="BF111" s="242"/>
      <c r="BG111" s="242"/>
      <c r="BH111" s="242">
        <f t="shared" si="24"/>
        <v>0</v>
      </c>
      <c r="BI111" s="242"/>
      <c r="BJ111" s="242"/>
      <c r="BK111" s="242"/>
      <c r="BL111" s="242"/>
      <c r="BM111" s="242">
        <v>0</v>
      </c>
      <c r="BN111" s="242"/>
      <c r="BO111" s="242"/>
      <c r="BP111" s="242"/>
      <c r="BQ111" s="242"/>
      <c r="BR111" s="9"/>
      <c r="BS111" s="9"/>
      <c r="BT111" s="9"/>
      <c r="BU111" s="9"/>
      <c r="BV111" s="9"/>
      <c r="BW111" s="9"/>
      <c r="BX111" s="9"/>
      <c r="BY111" s="9"/>
      <c r="BZ111" s="7"/>
    </row>
    <row r="112" spans="1:78" ht="65" hidden="1" customHeight="1" x14ac:dyDescent="0.3">
      <c r="A112" s="248">
        <v>26</v>
      </c>
      <c r="B112" s="248"/>
      <c r="C112" s="91" t="s">
        <v>159</v>
      </c>
      <c r="D112" s="249"/>
      <c r="E112" s="249"/>
      <c r="F112" s="249"/>
      <c r="G112" s="249"/>
      <c r="H112" s="249"/>
      <c r="I112" s="250"/>
      <c r="J112" s="296" t="s">
        <v>93</v>
      </c>
      <c r="K112" s="296"/>
      <c r="L112" s="296"/>
      <c r="M112" s="296"/>
      <c r="N112" s="296"/>
      <c r="O112" s="235" t="s">
        <v>94</v>
      </c>
      <c r="P112" s="297"/>
      <c r="Q112" s="297"/>
      <c r="R112" s="297"/>
      <c r="S112" s="297"/>
      <c r="T112" s="297"/>
      <c r="U112" s="297"/>
      <c r="V112" s="297"/>
      <c r="W112" s="297"/>
      <c r="X112" s="298"/>
      <c r="Y112" s="242">
        <v>27738</v>
      </c>
      <c r="Z112" s="242"/>
      <c r="AA112" s="242"/>
      <c r="AB112" s="242"/>
      <c r="AC112" s="242"/>
      <c r="AD112" s="242">
        <v>0</v>
      </c>
      <c r="AE112" s="242"/>
      <c r="AF112" s="242"/>
      <c r="AG112" s="242"/>
      <c r="AH112" s="242"/>
      <c r="AI112" s="242">
        <v>27738</v>
      </c>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f t="shared" si="23"/>
        <v>-27738</v>
      </c>
      <c r="BD112" s="242"/>
      <c r="BE112" s="242"/>
      <c r="BF112" s="242"/>
      <c r="BG112" s="242"/>
      <c r="BH112" s="242">
        <f t="shared" si="24"/>
        <v>0</v>
      </c>
      <c r="BI112" s="242"/>
      <c r="BJ112" s="242"/>
      <c r="BK112" s="242"/>
      <c r="BL112" s="242"/>
      <c r="BM112" s="242">
        <v>-27738</v>
      </c>
      <c r="BN112" s="242"/>
      <c r="BO112" s="242"/>
      <c r="BP112" s="242"/>
      <c r="BQ112" s="242"/>
      <c r="BR112" s="9"/>
      <c r="BS112" s="9"/>
      <c r="BT112" s="9"/>
      <c r="BU112" s="9"/>
      <c r="BV112" s="9"/>
      <c r="BW112" s="9"/>
      <c r="BX112" s="9"/>
      <c r="BY112" s="9"/>
      <c r="BZ112" s="7"/>
    </row>
    <row r="113" spans="1:79" ht="39" hidden="1" customHeight="1" x14ac:dyDescent="0.3">
      <c r="A113" s="248">
        <v>27</v>
      </c>
      <c r="B113" s="248"/>
      <c r="C113" s="91" t="s">
        <v>160</v>
      </c>
      <c r="D113" s="249"/>
      <c r="E113" s="249"/>
      <c r="F113" s="249"/>
      <c r="G113" s="249"/>
      <c r="H113" s="249"/>
      <c r="I113" s="250"/>
      <c r="J113" s="296" t="s">
        <v>93</v>
      </c>
      <c r="K113" s="296"/>
      <c r="L113" s="296"/>
      <c r="M113" s="296"/>
      <c r="N113" s="296"/>
      <c r="O113" s="235" t="s">
        <v>161</v>
      </c>
      <c r="P113" s="297"/>
      <c r="Q113" s="297"/>
      <c r="R113" s="297"/>
      <c r="S113" s="297"/>
      <c r="T113" s="297"/>
      <c r="U113" s="297"/>
      <c r="V113" s="297"/>
      <c r="W113" s="297"/>
      <c r="X113" s="298"/>
      <c r="Y113" s="242">
        <v>0</v>
      </c>
      <c r="Z113" s="242"/>
      <c r="AA113" s="242"/>
      <c r="AB113" s="242"/>
      <c r="AC113" s="242"/>
      <c r="AD113" s="242">
        <v>0</v>
      </c>
      <c r="AE113" s="242"/>
      <c r="AF113" s="242"/>
      <c r="AG113" s="242"/>
      <c r="AH113" s="242"/>
      <c r="AI113" s="242">
        <v>0</v>
      </c>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f t="shared" si="23"/>
        <v>0</v>
      </c>
      <c r="BD113" s="242"/>
      <c r="BE113" s="242"/>
      <c r="BF113" s="242"/>
      <c r="BG113" s="242"/>
      <c r="BH113" s="242">
        <f t="shared" si="24"/>
        <v>0</v>
      </c>
      <c r="BI113" s="242"/>
      <c r="BJ113" s="242"/>
      <c r="BK113" s="242"/>
      <c r="BL113" s="242"/>
      <c r="BM113" s="242">
        <v>0</v>
      </c>
      <c r="BN113" s="242"/>
      <c r="BO113" s="242"/>
      <c r="BP113" s="242"/>
      <c r="BQ113" s="242"/>
      <c r="BR113" s="9"/>
      <c r="BS113" s="9"/>
      <c r="BT113" s="9"/>
      <c r="BU113" s="9"/>
      <c r="BV113" s="9"/>
      <c r="BW113" s="9"/>
      <c r="BX113" s="9"/>
      <c r="BY113" s="9"/>
      <c r="BZ113" s="7"/>
    </row>
    <row r="114" spans="1:79" ht="35.5" hidden="1" customHeight="1" x14ac:dyDescent="0.3">
      <c r="A114" s="248">
        <v>25</v>
      </c>
      <c r="B114" s="248"/>
      <c r="C114" s="91" t="s">
        <v>162</v>
      </c>
      <c r="D114" s="249"/>
      <c r="E114" s="249"/>
      <c r="F114" s="249"/>
      <c r="G114" s="249"/>
      <c r="H114" s="249"/>
      <c r="I114" s="250"/>
      <c r="J114" s="251" t="s">
        <v>311</v>
      </c>
      <c r="K114" s="251"/>
      <c r="L114" s="251"/>
      <c r="M114" s="251"/>
      <c r="N114" s="251"/>
      <c r="O114" s="94" t="s">
        <v>94</v>
      </c>
      <c r="P114" s="252"/>
      <c r="Q114" s="252"/>
      <c r="R114" s="252"/>
      <c r="S114" s="252"/>
      <c r="T114" s="252"/>
      <c r="U114" s="252"/>
      <c r="V114" s="252"/>
      <c r="W114" s="252"/>
      <c r="X114" s="253"/>
      <c r="Y114" s="242">
        <v>882</v>
      </c>
      <c r="Z114" s="242"/>
      <c r="AA114" s="242"/>
      <c r="AB114" s="242"/>
      <c r="AC114" s="242"/>
      <c r="AD114" s="242">
        <v>0</v>
      </c>
      <c r="AE114" s="242"/>
      <c r="AF114" s="242"/>
      <c r="AG114" s="242"/>
      <c r="AH114" s="242"/>
      <c r="AI114" s="242">
        <v>882</v>
      </c>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f t="shared" si="23"/>
        <v>-882</v>
      </c>
      <c r="BD114" s="242"/>
      <c r="BE114" s="242"/>
      <c r="BF114" s="242"/>
      <c r="BG114" s="242"/>
      <c r="BH114" s="242">
        <f t="shared" si="24"/>
        <v>0</v>
      </c>
      <c r="BI114" s="242"/>
      <c r="BJ114" s="242"/>
      <c r="BK114" s="242"/>
      <c r="BL114" s="242"/>
      <c r="BM114" s="242">
        <f>BC114</f>
        <v>-882</v>
      </c>
      <c r="BN114" s="242"/>
      <c r="BO114" s="242"/>
      <c r="BP114" s="242"/>
      <c r="BQ114" s="242"/>
      <c r="BR114" s="9"/>
      <c r="BS114" s="9"/>
      <c r="BT114" s="9"/>
      <c r="BU114" s="9"/>
      <c r="BV114" s="9"/>
      <c r="BW114" s="9"/>
      <c r="BX114" s="9"/>
      <c r="BY114" s="9"/>
      <c r="BZ114" s="7"/>
    </row>
    <row r="115" spans="1:79" s="37" customFormat="1" ht="15" x14ac:dyDescent="0.3">
      <c r="A115" s="299">
        <v>0</v>
      </c>
      <c r="B115" s="299"/>
      <c r="C115" s="295" t="s">
        <v>95</v>
      </c>
      <c r="D115" s="289"/>
      <c r="E115" s="289"/>
      <c r="F115" s="289"/>
      <c r="G115" s="289"/>
      <c r="H115" s="289"/>
      <c r="I115" s="290"/>
      <c r="J115" s="280" t="s">
        <v>84</v>
      </c>
      <c r="K115" s="280"/>
      <c r="L115" s="280"/>
      <c r="M115" s="280"/>
      <c r="N115" s="280"/>
      <c r="O115" s="192" t="s">
        <v>84</v>
      </c>
      <c r="P115" s="272"/>
      <c r="Q115" s="272"/>
      <c r="R115" s="272"/>
      <c r="S115" s="272"/>
      <c r="T115" s="272"/>
      <c r="U115" s="272"/>
      <c r="V115" s="272"/>
      <c r="W115" s="272"/>
      <c r="X115" s="273"/>
      <c r="Y115" s="286"/>
      <c r="Z115" s="286"/>
      <c r="AA115" s="286"/>
      <c r="AB115" s="286"/>
      <c r="AC115" s="286"/>
      <c r="AD115" s="286"/>
      <c r="AE115" s="286"/>
      <c r="AF115" s="286"/>
      <c r="AG115" s="286"/>
      <c r="AH115" s="286"/>
      <c r="AI115" s="286"/>
      <c r="AJ115" s="286"/>
      <c r="AK115" s="286"/>
      <c r="AL115" s="286"/>
      <c r="AM115" s="286"/>
      <c r="AN115" s="286"/>
      <c r="AO115" s="286"/>
      <c r="AP115" s="286"/>
      <c r="AQ115" s="286"/>
      <c r="AR115" s="286"/>
      <c r="AS115" s="286"/>
      <c r="AT115" s="286"/>
      <c r="AU115" s="286"/>
      <c r="AV115" s="286"/>
      <c r="AW115" s="286"/>
      <c r="AX115" s="286"/>
      <c r="AY115" s="286"/>
      <c r="AZ115" s="286"/>
      <c r="BA115" s="286"/>
      <c r="BB115" s="286"/>
      <c r="BC115" s="286"/>
      <c r="BD115" s="286"/>
      <c r="BE115" s="286"/>
      <c r="BF115" s="286"/>
      <c r="BG115" s="286"/>
      <c r="BH115" s="286"/>
      <c r="BI115" s="286"/>
      <c r="BJ115" s="286"/>
      <c r="BK115" s="286"/>
      <c r="BL115" s="286"/>
      <c r="BM115" s="286"/>
      <c r="BN115" s="286"/>
      <c r="BO115" s="286"/>
      <c r="BP115" s="286"/>
      <c r="BQ115" s="286"/>
      <c r="BR115" s="39"/>
      <c r="BS115" s="39"/>
      <c r="BT115" s="39"/>
      <c r="BU115" s="39"/>
      <c r="BV115" s="39"/>
      <c r="BW115" s="39"/>
      <c r="BX115" s="39"/>
      <c r="BY115" s="39"/>
      <c r="BZ115" s="40"/>
    </row>
    <row r="116" spans="1:79" ht="36.5" customHeight="1" x14ac:dyDescent="0.3">
      <c r="A116" s="248">
        <v>25</v>
      </c>
      <c r="B116" s="248"/>
      <c r="C116" s="91" t="s">
        <v>486</v>
      </c>
      <c r="D116" s="249"/>
      <c r="E116" s="249"/>
      <c r="F116" s="249"/>
      <c r="G116" s="249"/>
      <c r="H116" s="249"/>
      <c r="I116" s="250"/>
      <c r="J116" s="251" t="s">
        <v>96</v>
      </c>
      <c r="K116" s="251"/>
      <c r="L116" s="251"/>
      <c r="M116" s="251"/>
      <c r="N116" s="251"/>
      <c r="O116" s="94" t="s">
        <v>94</v>
      </c>
      <c r="P116" s="252"/>
      <c r="Q116" s="252"/>
      <c r="R116" s="252"/>
      <c r="S116" s="252"/>
      <c r="T116" s="252"/>
      <c r="U116" s="252"/>
      <c r="V116" s="252"/>
      <c r="W116" s="252"/>
      <c r="X116" s="253"/>
      <c r="Y116" s="242">
        <v>111</v>
      </c>
      <c r="Z116" s="242"/>
      <c r="AA116" s="242"/>
      <c r="AB116" s="242"/>
      <c r="AC116" s="242"/>
      <c r="AD116" s="242">
        <v>0</v>
      </c>
      <c r="AE116" s="242"/>
      <c r="AF116" s="242"/>
      <c r="AG116" s="242"/>
      <c r="AH116" s="242"/>
      <c r="AI116" s="242">
        <v>111</v>
      </c>
      <c r="AJ116" s="242"/>
      <c r="AK116" s="242"/>
      <c r="AL116" s="242"/>
      <c r="AM116" s="242"/>
      <c r="AN116" s="242">
        <v>111</v>
      </c>
      <c r="AO116" s="242"/>
      <c r="AP116" s="242"/>
      <c r="AQ116" s="242"/>
      <c r="AR116" s="242"/>
      <c r="AS116" s="242">
        <v>0</v>
      </c>
      <c r="AT116" s="242"/>
      <c r="AU116" s="242"/>
      <c r="AV116" s="242"/>
      <c r="AW116" s="242"/>
      <c r="AX116" s="242">
        <v>111</v>
      </c>
      <c r="AY116" s="242"/>
      <c r="AZ116" s="242"/>
      <c r="BA116" s="242"/>
      <c r="BB116" s="242"/>
      <c r="BC116" s="242">
        <f t="shared" ref="BC116:BC121" si="25">AN116-Y116</f>
        <v>0</v>
      </c>
      <c r="BD116" s="242"/>
      <c r="BE116" s="242"/>
      <c r="BF116" s="242"/>
      <c r="BG116" s="242"/>
      <c r="BH116" s="242">
        <f t="shared" ref="BH116:BH121" si="26">AS116-AD116</f>
        <v>0</v>
      </c>
      <c r="BI116" s="242"/>
      <c r="BJ116" s="242"/>
      <c r="BK116" s="242"/>
      <c r="BL116" s="242"/>
      <c r="BM116" s="242">
        <v>16</v>
      </c>
      <c r="BN116" s="242"/>
      <c r="BO116" s="242"/>
      <c r="BP116" s="242"/>
      <c r="BQ116" s="242"/>
      <c r="BR116" s="9"/>
      <c r="BS116" s="9"/>
      <c r="BT116" s="9"/>
      <c r="BU116" s="9"/>
      <c r="BV116" s="9"/>
      <c r="BW116" s="9"/>
      <c r="BX116" s="9"/>
      <c r="BY116" s="9"/>
      <c r="BZ116" s="7"/>
    </row>
    <row r="117" spans="1:79" ht="37" customHeight="1" x14ac:dyDescent="0.3">
      <c r="A117" s="248">
        <v>26</v>
      </c>
      <c r="B117" s="248"/>
      <c r="C117" s="91" t="s">
        <v>487</v>
      </c>
      <c r="D117" s="249"/>
      <c r="E117" s="249"/>
      <c r="F117" s="249"/>
      <c r="G117" s="249"/>
      <c r="H117" s="249"/>
      <c r="I117" s="250"/>
      <c r="J117" s="251" t="s">
        <v>96</v>
      </c>
      <c r="K117" s="251"/>
      <c r="L117" s="251"/>
      <c r="M117" s="251"/>
      <c r="N117" s="251"/>
      <c r="O117" s="94" t="s">
        <v>94</v>
      </c>
      <c r="P117" s="252"/>
      <c r="Q117" s="252"/>
      <c r="R117" s="252"/>
      <c r="S117" s="252"/>
      <c r="T117" s="252"/>
      <c r="U117" s="252"/>
      <c r="V117" s="252"/>
      <c r="W117" s="252"/>
      <c r="X117" s="253"/>
      <c r="Y117" s="242">
        <v>100</v>
      </c>
      <c r="Z117" s="242"/>
      <c r="AA117" s="242"/>
      <c r="AB117" s="242"/>
      <c r="AC117" s="242"/>
      <c r="AD117" s="242">
        <v>0</v>
      </c>
      <c r="AE117" s="242"/>
      <c r="AF117" s="242"/>
      <c r="AG117" s="242"/>
      <c r="AH117" s="242"/>
      <c r="AI117" s="242">
        <f>Y117</f>
        <v>100</v>
      </c>
      <c r="AJ117" s="242"/>
      <c r="AK117" s="242"/>
      <c r="AL117" s="242"/>
      <c r="AM117" s="242"/>
      <c r="AN117" s="242">
        <f>15922/4601%</f>
        <v>346.05520539013258</v>
      </c>
      <c r="AO117" s="242"/>
      <c r="AP117" s="242"/>
      <c r="AQ117" s="242"/>
      <c r="AR117" s="242"/>
      <c r="AS117" s="242">
        <v>0</v>
      </c>
      <c r="AT117" s="242"/>
      <c r="AU117" s="242"/>
      <c r="AV117" s="242"/>
      <c r="AW117" s="242"/>
      <c r="AX117" s="242">
        <f>AN117</f>
        <v>346.05520539013258</v>
      </c>
      <c r="AY117" s="242"/>
      <c r="AZ117" s="242"/>
      <c r="BA117" s="242"/>
      <c r="BB117" s="242"/>
      <c r="BC117" s="242">
        <f t="shared" si="25"/>
        <v>246.05520539013258</v>
      </c>
      <c r="BD117" s="242"/>
      <c r="BE117" s="242"/>
      <c r="BF117" s="242"/>
      <c r="BG117" s="242"/>
      <c r="BH117" s="242">
        <f t="shared" si="26"/>
        <v>0</v>
      </c>
      <c r="BI117" s="242"/>
      <c r="BJ117" s="242"/>
      <c r="BK117" s="242"/>
      <c r="BL117" s="242"/>
      <c r="BM117" s="242">
        <f>BC117</f>
        <v>246.05520539013258</v>
      </c>
      <c r="BN117" s="242"/>
      <c r="BO117" s="242"/>
      <c r="BP117" s="242"/>
      <c r="BQ117" s="242"/>
      <c r="BR117" s="9"/>
      <c r="BS117" s="9"/>
      <c r="BT117" s="9"/>
      <c r="BU117" s="9"/>
      <c r="BV117" s="9"/>
      <c r="BW117" s="9"/>
      <c r="BX117" s="9"/>
      <c r="BY117" s="9"/>
      <c r="BZ117" s="7"/>
    </row>
    <row r="118" spans="1:79" ht="104" hidden="1" customHeight="1" x14ac:dyDescent="0.3">
      <c r="A118" s="248"/>
      <c r="B118" s="248"/>
      <c r="C118" s="91" t="s">
        <v>164</v>
      </c>
      <c r="D118" s="249"/>
      <c r="E118" s="249"/>
      <c r="F118" s="249"/>
      <c r="G118" s="249"/>
      <c r="H118" s="249"/>
      <c r="I118" s="250"/>
      <c r="J118" s="251" t="s">
        <v>96</v>
      </c>
      <c r="K118" s="251"/>
      <c r="L118" s="251"/>
      <c r="M118" s="251"/>
      <c r="N118" s="251"/>
      <c r="O118" s="94" t="s">
        <v>94</v>
      </c>
      <c r="P118" s="252"/>
      <c r="Q118" s="252"/>
      <c r="R118" s="252"/>
      <c r="S118" s="252"/>
      <c r="T118" s="252"/>
      <c r="U118" s="252"/>
      <c r="V118" s="252"/>
      <c r="W118" s="252"/>
      <c r="X118" s="253"/>
      <c r="Y118" s="242">
        <v>0</v>
      </c>
      <c r="Z118" s="242"/>
      <c r="AA118" s="242"/>
      <c r="AB118" s="242"/>
      <c r="AC118" s="242"/>
      <c r="AD118" s="242">
        <v>0</v>
      </c>
      <c r="AE118" s="242"/>
      <c r="AF118" s="242"/>
      <c r="AG118" s="242"/>
      <c r="AH118" s="242"/>
      <c r="AI118" s="242">
        <v>0</v>
      </c>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f t="shared" si="25"/>
        <v>0</v>
      </c>
      <c r="BD118" s="242"/>
      <c r="BE118" s="242"/>
      <c r="BF118" s="242"/>
      <c r="BG118" s="242"/>
      <c r="BH118" s="242">
        <f t="shared" si="26"/>
        <v>0</v>
      </c>
      <c r="BI118" s="242"/>
      <c r="BJ118" s="242"/>
      <c r="BK118" s="242"/>
      <c r="BL118" s="242"/>
      <c r="BM118" s="242">
        <v>0</v>
      </c>
      <c r="BN118" s="242"/>
      <c r="BO118" s="242"/>
      <c r="BP118" s="242"/>
      <c r="BQ118" s="242"/>
      <c r="BR118" s="9"/>
      <c r="BS118" s="9"/>
      <c r="BT118" s="9"/>
      <c r="BU118" s="9"/>
      <c r="BV118" s="9"/>
      <c r="BW118" s="9"/>
      <c r="BX118" s="9"/>
      <c r="BY118" s="9"/>
      <c r="BZ118" s="7"/>
    </row>
    <row r="119" spans="1:79" ht="41.5" customHeight="1" x14ac:dyDescent="0.3">
      <c r="A119" s="248">
        <v>27</v>
      </c>
      <c r="B119" s="248"/>
      <c r="C119" s="91" t="s">
        <v>333</v>
      </c>
      <c r="D119" s="249"/>
      <c r="E119" s="249"/>
      <c r="F119" s="249"/>
      <c r="G119" s="249"/>
      <c r="H119" s="249"/>
      <c r="I119" s="250"/>
      <c r="J119" s="251" t="s">
        <v>96</v>
      </c>
      <c r="K119" s="251"/>
      <c r="L119" s="251"/>
      <c r="M119" s="251"/>
      <c r="N119" s="251"/>
      <c r="O119" s="94" t="s">
        <v>94</v>
      </c>
      <c r="P119" s="252"/>
      <c r="Q119" s="252"/>
      <c r="R119" s="252"/>
      <c r="S119" s="252"/>
      <c r="T119" s="252"/>
      <c r="U119" s="252"/>
      <c r="V119" s="252"/>
      <c r="W119" s="252"/>
      <c r="X119" s="253"/>
      <c r="Y119" s="242">
        <v>114</v>
      </c>
      <c r="Z119" s="242"/>
      <c r="AA119" s="242"/>
      <c r="AB119" s="242"/>
      <c r="AC119" s="242"/>
      <c r="AD119" s="242">
        <v>0</v>
      </c>
      <c r="AE119" s="242"/>
      <c r="AF119" s="242"/>
      <c r="AG119" s="242"/>
      <c r="AH119" s="242"/>
      <c r="AI119" s="242">
        <f>Y119</f>
        <v>114</v>
      </c>
      <c r="AJ119" s="242"/>
      <c r="AK119" s="242"/>
      <c r="AL119" s="242"/>
      <c r="AM119" s="242"/>
      <c r="AN119" s="242">
        <f>48000/32000%</f>
        <v>150</v>
      </c>
      <c r="AO119" s="242"/>
      <c r="AP119" s="242"/>
      <c r="AQ119" s="242"/>
      <c r="AR119" s="242"/>
      <c r="AS119" s="242">
        <v>0</v>
      </c>
      <c r="AT119" s="242"/>
      <c r="AU119" s="242"/>
      <c r="AV119" s="242"/>
      <c r="AW119" s="242"/>
      <c r="AX119" s="242">
        <f>AN119</f>
        <v>150</v>
      </c>
      <c r="AY119" s="242"/>
      <c r="AZ119" s="242"/>
      <c r="BA119" s="242"/>
      <c r="BB119" s="242"/>
      <c r="BC119" s="242">
        <f t="shared" si="25"/>
        <v>36</v>
      </c>
      <c r="BD119" s="242"/>
      <c r="BE119" s="242"/>
      <c r="BF119" s="242"/>
      <c r="BG119" s="242"/>
      <c r="BH119" s="242">
        <f t="shared" si="26"/>
        <v>0</v>
      </c>
      <c r="BI119" s="242"/>
      <c r="BJ119" s="242"/>
      <c r="BK119" s="242"/>
      <c r="BL119" s="242"/>
      <c r="BM119" s="242">
        <f>BC119</f>
        <v>36</v>
      </c>
      <c r="BN119" s="242"/>
      <c r="BO119" s="242"/>
      <c r="BP119" s="242"/>
      <c r="BQ119" s="242"/>
      <c r="BR119" s="9"/>
      <c r="BS119" s="9"/>
      <c r="BT119" s="9"/>
      <c r="BU119" s="9"/>
      <c r="BV119" s="9"/>
      <c r="BW119" s="9"/>
      <c r="BX119" s="9"/>
      <c r="BY119" s="9"/>
      <c r="BZ119" s="7"/>
    </row>
    <row r="120" spans="1:79" ht="65" hidden="1" customHeight="1" x14ac:dyDescent="0.3">
      <c r="A120" s="248"/>
      <c r="B120" s="248"/>
      <c r="C120" s="91" t="s">
        <v>165</v>
      </c>
      <c r="D120" s="249"/>
      <c r="E120" s="249"/>
      <c r="F120" s="249"/>
      <c r="G120" s="249"/>
      <c r="H120" s="249"/>
      <c r="I120" s="250"/>
      <c r="J120" s="251" t="s">
        <v>96</v>
      </c>
      <c r="K120" s="251"/>
      <c r="L120" s="251"/>
      <c r="M120" s="251"/>
      <c r="N120" s="251"/>
      <c r="O120" s="94" t="s">
        <v>94</v>
      </c>
      <c r="P120" s="252"/>
      <c r="Q120" s="252"/>
      <c r="R120" s="252"/>
      <c r="S120" s="252"/>
      <c r="T120" s="252"/>
      <c r="U120" s="252"/>
      <c r="V120" s="252"/>
      <c r="W120" s="252"/>
      <c r="X120" s="253"/>
      <c r="Y120" s="242">
        <v>0</v>
      </c>
      <c r="Z120" s="242"/>
      <c r="AA120" s="242"/>
      <c r="AB120" s="242"/>
      <c r="AC120" s="242"/>
      <c r="AD120" s="242">
        <v>0</v>
      </c>
      <c r="AE120" s="242"/>
      <c r="AF120" s="242"/>
      <c r="AG120" s="242"/>
      <c r="AH120" s="242"/>
      <c r="AI120" s="242">
        <v>0</v>
      </c>
      <c r="AJ120" s="242"/>
      <c r="AK120" s="242"/>
      <c r="AL120" s="242"/>
      <c r="AM120" s="242"/>
      <c r="AN120" s="242">
        <v>0</v>
      </c>
      <c r="AO120" s="242"/>
      <c r="AP120" s="242"/>
      <c r="AQ120" s="242"/>
      <c r="AR120" s="242"/>
      <c r="AS120" s="242">
        <v>0</v>
      </c>
      <c r="AT120" s="242"/>
      <c r="AU120" s="242"/>
      <c r="AV120" s="242"/>
      <c r="AW120" s="242"/>
      <c r="AX120" s="242">
        <v>0</v>
      </c>
      <c r="AY120" s="242"/>
      <c r="AZ120" s="242"/>
      <c r="BA120" s="242"/>
      <c r="BB120" s="242"/>
      <c r="BC120" s="242">
        <f t="shared" si="25"/>
        <v>0</v>
      </c>
      <c r="BD120" s="242"/>
      <c r="BE120" s="242"/>
      <c r="BF120" s="242"/>
      <c r="BG120" s="242"/>
      <c r="BH120" s="242">
        <f t="shared" si="26"/>
        <v>0</v>
      </c>
      <c r="BI120" s="242"/>
      <c r="BJ120" s="242"/>
      <c r="BK120" s="242"/>
      <c r="BL120" s="242"/>
      <c r="BM120" s="242">
        <v>0</v>
      </c>
      <c r="BN120" s="242"/>
      <c r="BO120" s="242"/>
      <c r="BP120" s="242"/>
      <c r="BQ120" s="242"/>
      <c r="BR120" s="9"/>
      <c r="BS120" s="9"/>
      <c r="BT120" s="9"/>
      <c r="BU120" s="9"/>
      <c r="BV120" s="9"/>
      <c r="BW120" s="9"/>
      <c r="BX120" s="9"/>
      <c r="BY120" s="9"/>
      <c r="BZ120" s="7"/>
    </row>
    <row r="121" spans="1:79" ht="65" hidden="1" customHeight="1" x14ac:dyDescent="0.3">
      <c r="A121" s="248">
        <v>29</v>
      </c>
      <c r="B121" s="248"/>
      <c r="C121" s="91" t="s">
        <v>166</v>
      </c>
      <c r="D121" s="249"/>
      <c r="E121" s="249"/>
      <c r="F121" s="249"/>
      <c r="G121" s="249"/>
      <c r="H121" s="249"/>
      <c r="I121" s="250"/>
      <c r="J121" s="251" t="s">
        <v>96</v>
      </c>
      <c r="K121" s="251"/>
      <c r="L121" s="251"/>
      <c r="M121" s="251"/>
      <c r="N121" s="251"/>
      <c r="O121" s="94" t="s">
        <v>94</v>
      </c>
      <c r="P121" s="252"/>
      <c r="Q121" s="252"/>
      <c r="R121" s="252"/>
      <c r="S121" s="252"/>
      <c r="T121" s="252"/>
      <c r="U121" s="252"/>
      <c r="V121" s="252"/>
      <c r="W121" s="252"/>
      <c r="X121" s="253"/>
      <c r="Y121" s="242">
        <v>117</v>
      </c>
      <c r="Z121" s="242"/>
      <c r="AA121" s="242"/>
      <c r="AB121" s="242"/>
      <c r="AC121" s="242"/>
      <c r="AD121" s="242">
        <v>0</v>
      </c>
      <c r="AE121" s="242"/>
      <c r="AF121" s="242"/>
      <c r="AG121" s="242"/>
      <c r="AH121" s="242"/>
      <c r="AI121" s="242">
        <v>117</v>
      </c>
      <c r="AJ121" s="242"/>
      <c r="AK121" s="242"/>
      <c r="AL121" s="242"/>
      <c r="AM121" s="242"/>
      <c r="AN121" s="242">
        <v>121</v>
      </c>
      <c r="AO121" s="242"/>
      <c r="AP121" s="242"/>
      <c r="AQ121" s="242"/>
      <c r="AR121" s="242"/>
      <c r="AS121" s="242">
        <v>0</v>
      </c>
      <c r="AT121" s="242"/>
      <c r="AU121" s="242"/>
      <c r="AV121" s="242"/>
      <c r="AW121" s="242"/>
      <c r="AX121" s="242">
        <v>121</v>
      </c>
      <c r="AY121" s="242"/>
      <c r="AZ121" s="242"/>
      <c r="BA121" s="242"/>
      <c r="BB121" s="242"/>
      <c r="BC121" s="242">
        <f t="shared" si="25"/>
        <v>4</v>
      </c>
      <c r="BD121" s="242"/>
      <c r="BE121" s="242"/>
      <c r="BF121" s="242"/>
      <c r="BG121" s="242"/>
      <c r="BH121" s="242">
        <f t="shared" si="26"/>
        <v>0</v>
      </c>
      <c r="BI121" s="242"/>
      <c r="BJ121" s="242"/>
      <c r="BK121" s="242"/>
      <c r="BL121" s="242"/>
      <c r="BM121" s="242">
        <f>BC121</f>
        <v>4</v>
      </c>
      <c r="BN121" s="242"/>
      <c r="BO121" s="242"/>
      <c r="BP121" s="242"/>
      <c r="BQ121" s="242"/>
      <c r="BR121" s="9"/>
      <c r="BS121" s="9"/>
      <c r="BT121" s="9"/>
      <c r="BU121" s="9"/>
      <c r="BV121" s="9"/>
      <c r="BW121" s="9"/>
      <c r="BX121" s="9"/>
      <c r="BY121" s="9"/>
      <c r="BZ121" s="7"/>
    </row>
    <row r="122" spans="1:79" ht="15.5" x14ac:dyDescent="0.3">
      <c r="A122" s="28"/>
      <c r="B122" s="28"/>
      <c r="C122" s="29"/>
      <c r="D122" s="29"/>
      <c r="E122" s="29"/>
      <c r="F122" s="29"/>
      <c r="G122" s="29"/>
      <c r="H122" s="29"/>
      <c r="I122" s="29"/>
      <c r="J122" s="29"/>
      <c r="K122" s="29"/>
      <c r="L122" s="29"/>
      <c r="M122" s="29"/>
      <c r="N122" s="29"/>
      <c r="O122" s="29"/>
      <c r="P122" s="29"/>
      <c r="Q122" s="29"/>
      <c r="R122" s="29"/>
      <c r="S122" s="29"/>
      <c r="T122" s="29"/>
      <c r="U122" s="29"/>
      <c r="V122" s="29"/>
      <c r="W122" s="29"/>
      <c r="X122" s="29"/>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1"/>
      <c r="AY122" s="31"/>
      <c r="AZ122" s="31"/>
      <c r="BA122" s="31"/>
      <c r="BB122" s="31"/>
      <c r="BC122" s="31"/>
      <c r="BD122" s="31"/>
      <c r="BE122" s="31"/>
      <c r="BF122" s="31"/>
      <c r="BG122" s="31"/>
      <c r="BH122" s="31"/>
      <c r="BI122" s="31"/>
      <c r="BJ122" s="31"/>
      <c r="BK122" s="31"/>
      <c r="BL122" s="31"/>
      <c r="BM122" s="31"/>
      <c r="BN122" s="31"/>
      <c r="BO122" s="31"/>
      <c r="BP122" s="31"/>
      <c r="BQ122" s="31"/>
      <c r="BR122" s="9"/>
      <c r="BS122" s="9"/>
      <c r="BT122" s="9"/>
      <c r="BU122" s="9"/>
      <c r="BV122" s="9"/>
      <c r="BW122" s="9"/>
      <c r="BX122" s="9"/>
      <c r="BY122" s="9"/>
      <c r="BZ122" s="7"/>
    </row>
    <row r="123" spans="1:79" ht="15.75" customHeight="1" x14ac:dyDescent="0.3">
      <c r="A123" s="118" t="s">
        <v>62</v>
      </c>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row>
    <row r="124" spans="1:79" ht="9" customHeight="1" x14ac:dyDescent="0.3">
      <c r="A124" s="28"/>
      <c r="B124" s="28"/>
      <c r="C124" s="29"/>
      <c r="D124" s="29"/>
      <c r="E124" s="29"/>
      <c r="F124" s="29"/>
      <c r="G124" s="29"/>
      <c r="H124" s="29"/>
      <c r="I124" s="29"/>
      <c r="J124" s="29"/>
      <c r="K124" s="29"/>
      <c r="L124" s="29"/>
      <c r="M124" s="29"/>
      <c r="N124" s="29"/>
      <c r="O124" s="29"/>
      <c r="P124" s="29"/>
      <c r="Q124" s="29"/>
      <c r="R124" s="29"/>
      <c r="S124" s="29"/>
      <c r="T124" s="29"/>
      <c r="U124" s="29"/>
      <c r="V124" s="29"/>
      <c r="W124" s="29"/>
      <c r="X124" s="29"/>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1"/>
      <c r="AY124" s="31"/>
      <c r="AZ124" s="31"/>
      <c r="BA124" s="31"/>
      <c r="BB124" s="31"/>
      <c r="BC124" s="31"/>
      <c r="BD124" s="31"/>
      <c r="BE124" s="31"/>
      <c r="BF124" s="31"/>
      <c r="BG124" s="31"/>
      <c r="BH124" s="31"/>
      <c r="BI124" s="31"/>
      <c r="BJ124" s="31"/>
      <c r="BK124" s="31"/>
      <c r="BL124" s="31"/>
      <c r="BM124" s="31"/>
      <c r="BN124" s="31"/>
      <c r="BO124" s="31"/>
      <c r="BP124" s="31"/>
      <c r="BQ124" s="31"/>
      <c r="BR124" s="9"/>
      <c r="BS124" s="9"/>
      <c r="BT124" s="9"/>
      <c r="BU124" s="9"/>
      <c r="BV124" s="9"/>
      <c r="BW124" s="9"/>
      <c r="BX124" s="9"/>
      <c r="BY124" s="9"/>
      <c r="BZ124" s="7"/>
    </row>
    <row r="125" spans="1:79" ht="32" customHeight="1" x14ac:dyDescent="0.3">
      <c r="A125" s="106" t="s">
        <v>3</v>
      </c>
      <c r="B125" s="108"/>
      <c r="C125" s="106" t="s">
        <v>6</v>
      </c>
      <c r="D125" s="107"/>
      <c r="E125" s="107"/>
      <c r="F125" s="107"/>
      <c r="G125" s="107"/>
      <c r="H125" s="107"/>
      <c r="I125" s="108"/>
      <c r="J125" s="106" t="s">
        <v>5</v>
      </c>
      <c r="K125" s="107"/>
      <c r="L125" s="107"/>
      <c r="M125" s="107"/>
      <c r="N125" s="108"/>
      <c r="O125" s="103" t="s">
        <v>63</v>
      </c>
      <c r="P125" s="281"/>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49"/>
      <c r="BS125" s="49"/>
      <c r="BT125" s="49"/>
      <c r="BU125" s="49"/>
      <c r="BV125" s="49"/>
      <c r="BW125" s="49"/>
      <c r="BX125" s="49"/>
      <c r="BY125" s="49"/>
      <c r="BZ125" s="7"/>
    </row>
    <row r="126" spans="1:79" s="34" customFormat="1" ht="16" customHeight="1" x14ac:dyDescent="0.3">
      <c r="A126" s="243">
        <v>1</v>
      </c>
      <c r="B126" s="243"/>
      <c r="C126" s="243">
        <v>2</v>
      </c>
      <c r="D126" s="243"/>
      <c r="E126" s="243"/>
      <c r="F126" s="243"/>
      <c r="G126" s="243"/>
      <c r="H126" s="243"/>
      <c r="I126" s="243"/>
      <c r="J126" s="243">
        <v>3</v>
      </c>
      <c r="K126" s="243"/>
      <c r="L126" s="243"/>
      <c r="M126" s="243"/>
      <c r="N126" s="243"/>
      <c r="O126" s="143">
        <v>4</v>
      </c>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5"/>
      <c r="BR126" s="52"/>
      <c r="BS126" s="52"/>
      <c r="BT126" s="52"/>
      <c r="BU126" s="52"/>
      <c r="BV126" s="52"/>
      <c r="BW126" s="52"/>
      <c r="BX126" s="52"/>
      <c r="BY126" s="52"/>
      <c r="BZ126" s="33"/>
    </row>
    <row r="127" spans="1:79" s="34" customFormat="1" ht="12.75" hidden="1" customHeight="1" x14ac:dyDescent="0.3">
      <c r="A127" s="243" t="s">
        <v>36</v>
      </c>
      <c r="B127" s="243"/>
      <c r="C127" s="130" t="s">
        <v>14</v>
      </c>
      <c r="D127" s="131"/>
      <c r="E127" s="131"/>
      <c r="F127" s="131"/>
      <c r="G127" s="131"/>
      <c r="H127" s="131"/>
      <c r="I127" s="132"/>
      <c r="J127" s="243" t="s">
        <v>15</v>
      </c>
      <c r="K127" s="243"/>
      <c r="L127" s="243"/>
      <c r="M127" s="243"/>
      <c r="N127" s="243"/>
      <c r="O127" s="202" t="s">
        <v>71</v>
      </c>
      <c r="P127" s="203"/>
      <c r="Q127" s="203"/>
      <c r="R127" s="203"/>
      <c r="S127" s="203"/>
      <c r="T127" s="203"/>
      <c r="U127" s="203"/>
      <c r="V127" s="203"/>
      <c r="W127" s="203"/>
      <c r="X127" s="203"/>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7"/>
      <c r="BR127" s="35"/>
      <c r="BS127" s="35"/>
      <c r="BT127" s="33"/>
      <c r="BU127" s="33"/>
      <c r="BV127" s="33"/>
      <c r="BW127" s="33"/>
      <c r="BX127" s="33"/>
      <c r="BY127" s="33"/>
      <c r="BZ127" s="33"/>
      <c r="CA127" s="34" t="s">
        <v>70</v>
      </c>
    </row>
    <row r="128" spans="1:79" s="43" customFormat="1" ht="15" x14ac:dyDescent="0.3">
      <c r="A128" s="262">
        <v>0</v>
      </c>
      <c r="B128" s="262"/>
      <c r="C128" s="283" t="s">
        <v>83</v>
      </c>
      <c r="D128" s="283"/>
      <c r="E128" s="283"/>
      <c r="F128" s="283"/>
      <c r="G128" s="283"/>
      <c r="H128" s="283"/>
      <c r="I128" s="283"/>
      <c r="J128" s="262"/>
      <c r="K128" s="262"/>
      <c r="L128" s="262"/>
      <c r="M128" s="262"/>
      <c r="N128" s="262"/>
      <c r="O128" s="86"/>
      <c r="P128" s="87"/>
      <c r="Q128" s="87"/>
      <c r="R128" s="87"/>
      <c r="S128" s="87"/>
      <c r="T128" s="87"/>
      <c r="U128" s="87"/>
      <c r="V128" s="87"/>
      <c r="W128" s="87"/>
      <c r="X128" s="87"/>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5"/>
      <c r="BR128" s="41"/>
      <c r="BS128" s="41"/>
      <c r="BT128" s="41"/>
      <c r="BU128" s="41"/>
      <c r="BV128" s="41"/>
      <c r="BW128" s="41"/>
      <c r="BX128" s="41"/>
      <c r="BY128" s="41"/>
      <c r="BZ128" s="42"/>
      <c r="CA128" s="43" t="s">
        <v>65</v>
      </c>
    </row>
    <row r="129" spans="1:78" s="43" customFormat="1" ht="46" hidden="1" customHeight="1" x14ac:dyDescent="0.3">
      <c r="A129" s="239">
        <v>1</v>
      </c>
      <c r="B129" s="239"/>
      <c r="C129" s="238" t="s">
        <v>334</v>
      </c>
      <c r="D129" s="238"/>
      <c r="E129" s="238"/>
      <c r="F129" s="238"/>
      <c r="G129" s="238"/>
      <c r="H129" s="238"/>
      <c r="I129" s="238"/>
      <c r="J129" s="239" t="s">
        <v>85</v>
      </c>
      <c r="K129" s="239"/>
      <c r="L129" s="239"/>
      <c r="M129" s="239"/>
      <c r="N129" s="239"/>
      <c r="O129" s="77" t="s">
        <v>345</v>
      </c>
      <c r="P129" s="78"/>
      <c r="Q129" s="78"/>
      <c r="R129" s="78"/>
      <c r="S129" s="78"/>
      <c r="T129" s="78"/>
      <c r="U129" s="78"/>
      <c r="V129" s="78"/>
      <c r="W129" s="78"/>
      <c r="X129" s="78"/>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1"/>
      <c r="BR129" s="41"/>
      <c r="BS129" s="41"/>
      <c r="BT129" s="41"/>
      <c r="BU129" s="41"/>
      <c r="BV129" s="41"/>
      <c r="BW129" s="41"/>
      <c r="BX129" s="41"/>
      <c r="BY129" s="41"/>
      <c r="BZ129" s="42"/>
    </row>
    <row r="130" spans="1:78" s="43" customFormat="1" ht="26.5" customHeight="1" x14ac:dyDescent="0.3">
      <c r="A130" s="239">
        <v>1</v>
      </c>
      <c r="B130" s="239"/>
      <c r="C130" s="238" t="s">
        <v>335</v>
      </c>
      <c r="D130" s="238"/>
      <c r="E130" s="238"/>
      <c r="F130" s="238"/>
      <c r="G130" s="238"/>
      <c r="H130" s="238"/>
      <c r="I130" s="238"/>
      <c r="J130" s="239" t="s">
        <v>311</v>
      </c>
      <c r="K130" s="239"/>
      <c r="L130" s="239"/>
      <c r="M130" s="239"/>
      <c r="N130" s="239"/>
      <c r="O130" s="77" t="s">
        <v>607</v>
      </c>
      <c r="P130" s="78"/>
      <c r="Q130" s="78"/>
      <c r="R130" s="78"/>
      <c r="S130" s="78"/>
      <c r="T130" s="78"/>
      <c r="U130" s="78"/>
      <c r="V130" s="78"/>
      <c r="W130" s="78"/>
      <c r="X130" s="78"/>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1"/>
      <c r="BR130" s="41"/>
      <c r="BS130" s="41"/>
      <c r="BT130" s="41"/>
      <c r="BU130" s="41"/>
      <c r="BV130" s="41"/>
      <c r="BW130" s="41"/>
      <c r="BX130" s="41"/>
      <c r="BY130" s="41"/>
      <c r="BZ130" s="42"/>
    </row>
    <row r="131" spans="1:78" s="43" customFormat="1" ht="43" customHeight="1" x14ac:dyDescent="0.3">
      <c r="A131" s="239">
        <v>2</v>
      </c>
      <c r="B131" s="239"/>
      <c r="C131" s="238" t="s">
        <v>488</v>
      </c>
      <c r="D131" s="238"/>
      <c r="E131" s="238"/>
      <c r="F131" s="238"/>
      <c r="G131" s="238"/>
      <c r="H131" s="238"/>
      <c r="I131" s="238"/>
      <c r="J131" s="239" t="s">
        <v>311</v>
      </c>
      <c r="K131" s="239"/>
      <c r="L131" s="239"/>
      <c r="M131" s="239"/>
      <c r="N131" s="239"/>
      <c r="O131" s="77" t="s">
        <v>608</v>
      </c>
      <c r="P131" s="78"/>
      <c r="Q131" s="78"/>
      <c r="R131" s="78"/>
      <c r="S131" s="78"/>
      <c r="T131" s="78"/>
      <c r="U131" s="78"/>
      <c r="V131" s="78"/>
      <c r="W131" s="78"/>
      <c r="X131" s="78"/>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1"/>
      <c r="BR131" s="41"/>
      <c r="BS131" s="41"/>
      <c r="BT131" s="41"/>
      <c r="BU131" s="41"/>
      <c r="BV131" s="41"/>
      <c r="BW131" s="41"/>
      <c r="BX131" s="41"/>
      <c r="BY131" s="41"/>
      <c r="BZ131" s="42"/>
    </row>
    <row r="132" spans="1:78" s="43" customFormat="1" ht="60" customHeight="1" x14ac:dyDescent="0.3">
      <c r="A132" s="239">
        <v>3</v>
      </c>
      <c r="B132" s="239"/>
      <c r="C132" s="238" t="s">
        <v>336</v>
      </c>
      <c r="D132" s="238"/>
      <c r="E132" s="238"/>
      <c r="F132" s="238"/>
      <c r="G132" s="238"/>
      <c r="H132" s="238"/>
      <c r="I132" s="238"/>
      <c r="J132" s="239" t="s">
        <v>311</v>
      </c>
      <c r="K132" s="239"/>
      <c r="L132" s="239"/>
      <c r="M132" s="239"/>
      <c r="N132" s="239"/>
      <c r="O132" s="77" t="s">
        <v>609</v>
      </c>
      <c r="P132" s="78"/>
      <c r="Q132" s="78"/>
      <c r="R132" s="78"/>
      <c r="S132" s="78"/>
      <c r="T132" s="78"/>
      <c r="U132" s="78"/>
      <c r="V132" s="78"/>
      <c r="W132" s="78"/>
      <c r="X132" s="78"/>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1"/>
      <c r="BR132" s="41"/>
      <c r="BS132" s="41"/>
      <c r="BT132" s="41"/>
      <c r="BU132" s="41"/>
      <c r="BV132" s="41"/>
      <c r="BW132" s="41"/>
      <c r="BX132" s="41"/>
      <c r="BY132" s="41"/>
      <c r="BZ132" s="42"/>
    </row>
    <row r="133" spans="1:78" s="43" customFormat="1" ht="33.5" customHeight="1" x14ac:dyDescent="0.3">
      <c r="A133" s="239">
        <v>4</v>
      </c>
      <c r="B133" s="239"/>
      <c r="C133" s="238" t="s">
        <v>337</v>
      </c>
      <c r="D133" s="238"/>
      <c r="E133" s="238"/>
      <c r="F133" s="238"/>
      <c r="G133" s="238"/>
      <c r="H133" s="238"/>
      <c r="I133" s="238"/>
      <c r="J133" s="239" t="s">
        <v>311</v>
      </c>
      <c r="K133" s="239"/>
      <c r="L133" s="239"/>
      <c r="M133" s="239"/>
      <c r="N133" s="239"/>
      <c r="O133" s="77" t="s">
        <v>610</v>
      </c>
      <c r="P133" s="78"/>
      <c r="Q133" s="78"/>
      <c r="R133" s="78"/>
      <c r="S133" s="78"/>
      <c r="T133" s="78"/>
      <c r="U133" s="78"/>
      <c r="V133" s="78"/>
      <c r="W133" s="78"/>
      <c r="X133" s="78"/>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1"/>
      <c r="BR133" s="41"/>
      <c r="BS133" s="41"/>
      <c r="BT133" s="41"/>
      <c r="BU133" s="41"/>
      <c r="BV133" s="41"/>
      <c r="BW133" s="41"/>
      <c r="BX133" s="41"/>
      <c r="BY133" s="41"/>
      <c r="BZ133" s="42"/>
    </row>
    <row r="134" spans="1:78" s="43" customFormat="1" ht="15" x14ac:dyDescent="0.3">
      <c r="A134" s="239">
        <v>0</v>
      </c>
      <c r="B134" s="239"/>
      <c r="C134" s="300" t="s">
        <v>89</v>
      </c>
      <c r="D134" s="300"/>
      <c r="E134" s="300"/>
      <c r="F134" s="300"/>
      <c r="G134" s="300"/>
      <c r="H134" s="300"/>
      <c r="I134" s="300"/>
      <c r="J134" s="239"/>
      <c r="K134" s="239"/>
      <c r="L134" s="239"/>
      <c r="M134" s="239"/>
      <c r="N134" s="239"/>
      <c r="O134" s="86"/>
      <c r="P134" s="87"/>
      <c r="Q134" s="87"/>
      <c r="R134" s="87"/>
      <c r="S134" s="87"/>
      <c r="T134" s="87"/>
      <c r="U134" s="87"/>
      <c r="V134" s="87"/>
      <c r="W134" s="87"/>
      <c r="X134" s="87"/>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5"/>
      <c r="BR134" s="41"/>
      <c r="BS134" s="41"/>
      <c r="BT134" s="41"/>
      <c r="BU134" s="41"/>
      <c r="BV134" s="41"/>
      <c r="BW134" s="41"/>
      <c r="BX134" s="41"/>
      <c r="BY134" s="41"/>
      <c r="BZ134" s="42"/>
    </row>
    <row r="135" spans="1:78" s="43" customFormat="1" ht="28" customHeight="1" x14ac:dyDescent="0.3">
      <c r="A135" s="239">
        <v>5</v>
      </c>
      <c r="B135" s="239"/>
      <c r="C135" s="238" t="s">
        <v>338</v>
      </c>
      <c r="D135" s="238"/>
      <c r="E135" s="238"/>
      <c r="F135" s="238"/>
      <c r="G135" s="238"/>
      <c r="H135" s="238"/>
      <c r="I135" s="238"/>
      <c r="J135" s="239" t="s">
        <v>90</v>
      </c>
      <c r="K135" s="239"/>
      <c r="L135" s="239"/>
      <c r="M135" s="239"/>
      <c r="N135" s="239"/>
      <c r="O135" s="77" t="s">
        <v>611</v>
      </c>
      <c r="P135" s="78"/>
      <c r="Q135" s="78"/>
      <c r="R135" s="78"/>
      <c r="S135" s="78"/>
      <c r="T135" s="78"/>
      <c r="U135" s="78"/>
      <c r="V135" s="78"/>
      <c r="W135" s="78"/>
      <c r="X135" s="78"/>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1"/>
      <c r="BR135" s="41"/>
      <c r="BS135" s="41"/>
      <c r="BT135" s="41"/>
      <c r="BU135" s="41"/>
      <c r="BV135" s="41"/>
      <c r="BW135" s="41"/>
      <c r="BX135" s="41"/>
      <c r="BY135" s="41"/>
      <c r="BZ135" s="42"/>
    </row>
    <row r="136" spans="1:78" s="43" customFormat="1" ht="35" customHeight="1" x14ac:dyDescent="0.3">
      <c r="A136" s="239">
        <v>6</v>
      </c>
      <c r="B136" s="239"/>
      <c r="C136" s="238" t="s">
        <v>339</v>
      </c>
      <c r="D136" s="238"/>
      <c r="E136" s="238"/>
      <c r="F136" s="238"/>
      <c r="G136" s="238"/>
      <c r="H136" s="238"/>
      <c r="I136" s="238"/>
      <c r="J136" s="239" t="s">
        <v>86</v>
      </c>
      <c r="K136" s="239"/>
      <c r="L136" s="239"/>
      <c r="M136" s="239"/>
      <c r="N136" s="239"/>
      <c r="O136" s="77" t="s">
        <v>612</v>
      </c>
      <c r="P136" s="78"/>
      <c r="Q136" s="78"/>
      <c r="R136" s="78"/>
      <c r="S136" s="78"/>
      <c r="T136" s="78"/>
      <c r="U136" s="78"/>
      <c r="V136" s="78"/>
      <c r="W136" s="78"/>
      <c r="X136" s="78"/>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1"/>
      <c r="BR136" s="41"/>
      <c r="BS136" s="41"/>
      <c r="BT136" s="41"/>
      <c r="BU136" s="41"/>
      <c r="BV136" s="41"/>
      <c r="BW136" s="41"/>
      <c r="BX136" s="41"/>
      <c r="BY136" s="41"/>
      <c r="BZ136" s="42"/>
    </row>
    <row r="137" spans="1:78" s="43" customFormat="1" ht="30" customHeight="1" x14ac:dyDescent="0.3">
      <c r="A137" s="239">
        <v>7</v>
      </c>
      <c r="B137" s="239"/>
      <c r="C137" s="238" t="s">
        <v>331</v>
      </c>
      <c r="D137" s="238"/>
      <c r="E137" s="238"/>
      <c r="F137" s="238"/>
      <c r="G137" s="238"/>
      <c r="H137" s="238"/>
      <c r="I137" s="238"/>
      <c r="J137" s="239" t="s">
        <v>86</v>
      </c>
      <c r="K137" s="239"/>
      <c r="L137" s="239"/>
      <c r="M137" s="239"/>
      <c r="N137" s="239"/>
      <c r="O137" s="77" t="s">
        <v>613</v>
      </c>
      <c r="P137" s="78"/>
      <c r="Q137" s="78"/>
      <c r="R137" s="78"/>
      <c r="S137" s="78"/>
      <c r="T137" s="78"/>
      <c r="U137" s="78"/>
      <c r="V137" s="78"/>
      <c r="W137" s="78"/>
      <c r="X137" s="78"/>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1"/>
      <c r="BR137" s="41"/>
      <c r="BS137" s="41"/>
      <c r="BT137" s="41"/>
      <c r="BU137" s="41"/>
      <c r="BV137" s="41"/>
      <c r="BW137" s="41"/>
      <c r="BX137" s="41"/>
      <c r="BY137" s="41"/>
      <c r="BZ137" s="42"/>
    </row>
    <row r="138" spans="1:78" s="43" customFormat="1" ht="15" x14ac:dyDescent="0.3">
      <c r="A138" s="239">
        <v>0</v>
      </c>
      <c r="B138" s="239"/>
      <c r="C138" s="283" t="s">
        <v>92</v>
      </c>
      <c r="D138" s="283"/>
      <c r="E138" s="283"/>
      <c r="F138" s="283"/>
      <c r="G138" s="283"/>
      <c r="H138" s="283"/>
      <c r="I138" s="283"/>
      <c r="J138" s="262"/>
      <c r="K138" s="262"/>
      <c r="L138" s="262"/>
      <c r="M138" s="262"/>
      <c r="N138" s="262"/>
      <c r="O138" s="86"/>
      <c r="P138" s="87"/>
      <c r="Q138" s="87"/>
      <c r="R138" s="87"/>
      <c r="S138" s="87"/>
      <c r="T138" s="87"/>
      <c r="U138" s="87"/>
      <c r="V138" s="87"/>
      <c r="W138" s="87"/>
      <c r="X138" s="87"/>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5"/>
      <c r="BR138" s="41"/>
      <c r="BS138" s="41"/>
      <c r="BT138" s="41"/>
      <c r="BU138" s="41"/>
      <c r="BV138" s="41"/>
      <c r="BW138" s="41"/>
      <c r="BX138" s="41"/>
      <c r="BY138" s="41"/>
      <c r="BZ138" s="42"/>
    </row>
    <row r="139" spans="1:78" s="43" customFormat="1" ht="30" customHeight="1" x14ac:dyDescent="0.3">
      <c r="A139" s="239">
        <v>8</v>
      </c>
      <c r="B139" s="239"/>
      <c r="C139" s="238" t="s">
        <v>340</v>
      </c>
      <c r="D139" s="238"/>
      <c r="E139" s="238"/>
      <c r="F139" s="238"/>
      <c r="G139" s="238"/>
      <c r="H139" s="238"/>
      <c r="I139" s="238"/>
      <c r="J139" s="239" t="s">
        <v>311</v>
      </c>
      <c r="K139" s="239"/>
      <c r="L139" s="239"/>
      <c r="M139" s="239"/>
      <c r="N139" s="239"/>
      <c r="O139" s="77" t="s">
        <v>346</v>
      </c>
      <c r="P139" s="78"/>
      <c r="Q139" s="78"/>
      <c r="R139" s="78"/>
      <c r="S139" s="78"/>
      <c r="T139" s="78"/>
      <c r="U139" s="78"/>
      <c r="V139" s="78"/>
      <c r="W139" s="78"/>
      <c r="X139" s="78"/>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1"/>
      <c r="BR139" s="41"/>
      <c r="BS139" s="41"/>
      <c r="BT139" s="41"/>
      <c r="BU139" s="41"/>
      <c r="BV139" s="41"/>
      <c r="BW139" s="41"/>
      <c r="BX139" s="41"/>
      <c r="BY139" s="41"/>
      <c r="BZ139" s="42"/>
    </row>
    <row r="140" spans="1:78" s="43" customFormat="1" ht="28.5" customHeight="1" x14ac:dyDescent="0.3">
      <c r="A140" s="239">
        <v>9</v>
      </c>
      <c r="B140" s="239"/>
      <c r="C140" s="238" t="s">
        <v>341</v>
      </c>
      <c r="D140" s="238"/>
      <c r="E140" s="238"/>
      <c r="F140" s="238"/>
      <c r="G140" s="238"/>
      <c r="H140" s="238"/>
      <c r="I140" s="238"/>
      <c r="J140" s="239" t="s">
        <v>311</v>
      </c>
      <c r="K140" s="239"/>
      <c r="L140" s="239"/>
      <c r="M140" s="239"/>
      <c r="N140" s="239"/>
      <c r="O140" s="77" t="s">
        <v>347</v>
      </c>
      <c r="P140" s="78"/>
      <c r="Q140" s="78"/>
      <c r="R140" s="78"/>
      <c r="S140" s="78"/>
      <c r="T140" s="78"/>
      <c r="U140" s="78"/>
      <c r="V140" s="78"/>
      <c r="W140" s="78"/>
      <c r="X140" s="78"/>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1"/>
      <c r="BR140" s="41"/>
      <c r="BS140" s="41"/>
      <c r="BT140" s="41"/>
      <c r="BU140" s="41"/>
      <c r="BV140" s="41"/>
      <c r="BW140" s="41"/>
      <c r="BX140" s="41"/>
      <c r="BY140" s="41"/>
      <c r="BZ140" s="42"/>
    </row>
    <row r="141" spans="1:78" s="43" customFormat="1" ht="39.5" customHeight="1" x14ac:dyDescent="0.3">
      <c r="A141" s="239">
        <v>10</v>
      </c>
      <c r="B141" s="239"/>
      <c r="C141" s="238" t="s">
        <v>342</v>
      </c>
      <c r="D141" s="238"/>
      <c r="E141" s="238"/>
      <c r="F141" s="238"/>
      <c r="G141" s="238"/>
      <c r="H141" s="238"/>
      <c r="I141" s="238"/>
      <c r="J141" s="239" t="s">
        <v>311</v>
      </c>
      <c r="K141" s="239"/>
      <c r="L141" s="239"/>
      <c r="M141" s="239"/>
      <c r="N141" s="239"/>
      <c r="O141" s="77" t="s">
        <v>348</v>
      </c>
      <c r="P141" s="78"/>
      <c r="Q141" s="78"/>
      <c r="R141" s="78"/>
      <c r="S141" s="78"/>
      <c r="T141" s="78"/>
      <c r="U141" s="78"/>
      <c r="V141" s="78"/>
      <c r="W141" s="78"/>
      <c r="X141" s="78"/>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1"/>
      <c r="BR141" s="41"/>
      <c r="BS141" s="41"/>
      <c r="BT141" s="41"/>
      <c r="BU141" s="41"/>
      <c r="BV141" s="41"/>
      <c r="BW141" s="41"/>
      <c r="BX141" s="41"/>
      <c r="BY141" s="41"/>
      <c r="BZ141" s="42"/>
    </row>
    <row r="142" spans="1:78" s="43" customFormat="1" ht="15" x14ac:dyDescent="0.3">
      <c r="A142" s="239">
        <v>0</v>
      </c>
      <c r="B142" s="239"/>
      <c r="C142" s="283" t="s">
        <v>95</v>
      </c>
      <c r="D142" s="283"/>
      <c r="E142" s="283"/>
      <c r="F142" s="283"/>
      <c r="G142" s="283"/>
      <c r="H142" s="283"/>
      <c r="I142" s="283"/>
      <c r="J142" s="262"/>
      <c r="K142" s="262"/>
      <c r="L142" s="262"/>
      <c r="M142" s="262"/>
      <c r="N142" s="262"/>
      <c r="O142" s="86"/>
      <c r="P142" s="87"/>
      <c r="Q142" s="87"/>
      <c r="R142" s="87"/>
      <c r="S142" s="87"/>
      <c r="T142" s="87"/>
      <c r="U142" s="87"/>
      <c r="V142" s="87"/>
      <c r="W142" s="87"/>
      <c r="X142" s="87"/>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5"/>
      <c r="BR142" s="41"/>
      <c r="BS142" s="41"/>
      <c r="BT142" s="41"/>
      <c r="BU142" s="41"/>
      <c r="BV142" s="41"/>
      <c r="BW142" s="41"/>
      <c r="BX142" s="41"/>
      <c r="BY142" s="41"/>
      <c r="BZ142" s="42"/>
    </row>
    <row r="143" spans="1:78" s="43" customFormat="1" ht="50" customHeight="1" x14ac:dyDescent="0.3">
      <c r="A143" s="239">
        <v>11</v>
      </c>
      <c r="B143" s="239"/>
      <c r="C143" s="238" t="s">
        <v>343</v>
      </c>
      <c r="D143" s="238"/>
      <c r="E143" s="238"/>
      <c r="F143" s="238"/>
      <c r="G143" s="238"/>
      <c r="H143" s="238"/>
      <c r="I143" s="238"/>
      <c r="J143" s="239" t="s">
        <v>344</v>
      </c>
      <c r="K143" s="239"/>
      <c r="L143" s="239"/>
      <c r="M143" s="239"/>
      <c r="N143" s="239"/>
      <c r="O143" s="77" t="s">
        <v>361</v>
      </c>
      <c r="P143" s="78"/>
      <c r="Q143" s="78"/>
      <c r="R143" s="78"/>
      <c r="S143" s="78"/>
      <c r="T143" s="78"/>
      <c r="U143" s="78"/>
      <c r="V143" s="78"/>
      <c r="W143" s="78"/>
      <c r="X143" s="78"/>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1"/>
      <c r="BR143" s="41"/>
      <c r="BS143" s="41"/>
      <c r="BT143" s="41"/>
      <c r="BU143" s="41"/>
      <c r="BV143" s="41"/>
      <c r="BW143" s="41"/>
      <c r="BX143" s="41"/>
      <c r="BY143" s="41"/>
      <c r="BZ143" s="42"/>
    </row>
    <row r="144" spans="1:78" ht="15.5" x14ac:dyDescent="0.3">
      <c r="A144" s="28"/>
      <c r="B144" s="28"/>
      <c r="C144" s="29"/>
      <c r="D144" s="29"/>
      <c r="E144" s="29"/>
      <c r="F144" s="29"/>
      <c r="G144" s="29"/>
      <c r="H144" s="29"/>
      <c r="I144" s="29"/>
      <c r="J144" s="29"/>
      <c r="K144" s="29"/>
      <c r="L144" s="29"/>
      <c r="M144" s="29"/>
      <c r="N144" s="29"/>
      <c r="O144" s="29"/>
      <c r="P144" s="29"/>
      <c r="Q144" s="29"/>
      <c r="R144" s="29"/>
      <c r="S144" s="29"/>
      <c r="T144" s="29"/>
      <c r="U144" s="29"/>
      <c r="V144" s="29"/>
      <c r="W144" s="29"/>
      <c r="X144" s="29"/>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1"/>
      <c r="AY144" s="31"/>
      <c r="AZ144" s="31"/>
      <c r="BA144" s="31"/>
      <c r="BB144" s="31"/>
      <c r="BC144" s="31"/>
      <c r="BD144" s="31"/>
      <c r="BE144" s="31"/>
      <c r="BF144" s="31"/>
      <c r="BG144" s="31"/>
      <c r="BH144" s="31"/>
      <c r="BI144" s="31"/>
      <c r="BJ144" s="31"/>
      <c r="BK144" s="31"/>
      <c r="BL144" s="31"/>
      <c r="BM144" s="31"/>
      <c r="BN144" s="31"/>
      <c r="BO144" s="31"/>
      <c r="BP144" s="31"/>
      <c r="BQ144" s="31"/>
      <c r="BR144" s="9"/>
      <c r="BS144" s="9"/>
      <c r="BT144" s="9"/>
      <c r="BU144" s="9"/>
      <c r="BV144" s="9"/>
      <c r="BW144" s="9"/>
      <c r="BX144" s="9"/>
      <c r="BY144" s="9"/>
      <c r="BZ144" s="7"/>
    </row>
    <row r="145" spans="1:78" ht="16" customHeight="1" x14ac:dyDescent="0.3">
      <c r="A145" s="118" t="s">
        <v>64</v>
      </c>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18"/>
      <c r="BE145" s="118"/>
      <c r="BF145" s="118"/>
      <c r="BG145" s="118"/>
      <c r="BH145" s="118"/>
      <c r="BI145" s="118"/>
      <c r="BJ145" s="118"/>
      <c r="BK145" s="118"/>
      <c r="BL145" s="118"/>
    </row>
    <row r="146" spans="1:78" ht="54.5" customHeight="1" x14ac:dyDescent="0.3">
      <c r="A146" s="201" t="s">
        <v>349</v>
      </c>
      <c r="B146" s="201"/>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c r="AZ146" s="201"/>
      <c r="BA146" s="201"/>
      <c r="BB146" s="201"/>
      <c r="BC146" s="201"/>
      <c r="BD146" s="201"/>
      <c r="BE146" s="201"/>
      <c r="BF146" s="201"/>
      <c r="BG146" s="201"/>
      <c r="BH146" s="201"/>
      <c r="BI146" s="201"/>
      <c r="BJ146" s="201"/>
      <c r="BK146" s="201"/>
      <c r="BL146" s="201"/>
    </row>
    <row r="147" spans="1:78" ht="15.5" x14ac:dyDescent="0.3">
      <c r="A147" s="28"/>
      <c r="B147" s="28"/>
      <c r="C147" s="29"/>
      <c r="D147" s="29"/>
      <c r="E147" s="29"/>
      <c r="F147" s="29"/>
      <c r="G147" s="29"/>
      <c r="H147" s="29"/>
      <c r="I147" s="29"/>
      <c r="J147" s="29"/>
      <c r="K147" s="29"/>
      <c r="L147" s="29"/>
      <c r="M147" s="29"/>
      <c r="N147" s="29"/>
      <c r="O147" s="29"/>
      <c r="P147" s="29"/>
      <c r="Q147" s="29"/>
      <c r="R147" s="29"/>
      <c r="S147" s="29"/>
      <c r="T147" s="29"/>
      <c r="U147" s="29"/>
      <c r="V147" s="29"/>
      <c r="W147" s="29"/>
      <c r="X147" s="29"/>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1"/>
      <c r="AY147" s="31"/>
      <c r="AZ147" s="31"/>
      <c r="BA147" s="31"/>
      <c r="BB147" s="31"/>
      <c r="BC147" s="31"/>
      <c r="BD147" s="31"/>
      <c r="BE147" s="31"/>
      <c r="BF147" s="31"/>
      <c r="BG147" s="31"/>
      <c r="BH147" s="31"/>
      <c r="BI147" s="31"/>
      <c r="BJ147" s="31"/>
      <c r="BK147" s="31"/>
      <c r="BL147" s="31"/>
      <c r="BM147" s="31"/>
      <c r="BN147" s="31"/>
      <c r="BO147" s="31"/>
      <c r="BP147" s="31"/>
      <c r="BQ147" s="31"/>
      <c r="BR147" s="9"/>
      <c r="BS147" s="9"/>
      <c r="BT147" s="9"/>
      <c r="BU147" s="9"/>
      <c r="BV147" s="9"/>
      <c r="BW147" s="9"/>
      <c r="BX147" s="9"/>
      <c r="BY147" s="9"/>
      <c r="BZ147" s="7"/>
    </row>
    <row r="148" spans="1:78" ht="16" customHeight="1" x14ac:dyDescent="0.3">
      <c r="A148" s="118" t="s">
        <v>46</v>
      </c>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row>
    <row r="149" spans="1:78" ht="16" customHeight="1" x14ac:dyDescent="0.3">
      <c r="A149" s="201" t="s">
        <v>525</v>
      </c>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row>
    <row r="150" spans="1:78" ht="16" customHeight="1" x14ac:dyDescent="0.3">
      <c r="A150" s="15"/>
      <c r="B150" s="15"/>
      <c r="C150" s="15"/>
      <c r="D150" s="15"/>
      <c r="E150" s="15"/>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row>
    <row r="151" spans="1:78" ht="12" customHeight="1" x14ac:dyDescent="0.3">
      <c r="A151" s="27" t="s">
        <v>76</v>
      </c>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row>
    <row r="152" spans="1:78" ht="12" customHeight="1" x14ac:dyDescent="0.3">
      <c r="A152" s="27" t="s">
        <v>67</v>
      </c>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row>
    <row r="153" spans="1:78" s="27" customFormat="1" ht="12" customHeight="1" x14ac:dyDescent="0.25">
      <c r="A153" s="27" t="s">
        <v>68</v>
      </c>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row>
    <row r="154" spans="1:78" ht="16" customHeight="1" x14ac:dyDescent="0.35">
      <c r="A154" s="26"/>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row>
    <row r="155" spans="1:78" ht="21.5" customHeight="1" x14ac:dyDescent="0.35">
      <c r="A155" s="208" t="s">
        <v>99</v>
      </c>
      <c r="B155" s="208"/>
      <c r="C155" s="208"/>
      <c r="D155" s="208"/>
      <c r="E155" s="208"/>
      <c r="F155" s="208"/>
      <c r="G155" s="208"/>
      <c r="H155" s="208"/>
      <c r="I155" s="208"/>
      <c r="J155" s="208"/>
      <c r="K155" s="208"/>
      <c r="L155" s="208"/>
      <c r="M155" s="208"/>
      <c r="N155" s="208"/>
      <c r="O155" s="208"/>
      <c r="P155" s="208"/>
      <c r="Q155" s="208"/>
      <c r="R155" s="208"/>
      <c r="S155" s="208"/>
      <c r="T155" s="208"/>
      <c r="U155" s="208"/>
      <c r="V155" s="208"/>
      <c r="W155" s="110"/>
      <c r="X155" s="110"/>
      <c r="Y155" s="110"/>
      <c r="Z155" s="110"/>
      <c r="AA155" s="110"/>
      <c r="AB155" s="110"/>
      <c r="AC155" s="110"/>
      <c r="AD155" s="110"/>
      <c r="AE155" s="110"/>
      <c r="AF155" s="110"/>
      <c r="AG155" s="110"/>
      <c r="AH155" s="110"/>
      <c r="AI155" s="110"/>
      <c r="AJ155" s="110"/>
      <c r="AK155" s="110"/>
      <c r="AL155" s="110"/>
      <c r="AM155" s="110"/>
      <c r="AN155" s="2"/>
      <c r="AO155" s="2"/>
      <c r="AP155" s="206" t="s">
        <v>505</v>
      </c>
      <c r="AQ155" s="206"/>
      <c r="AR155" s="206"/>
      <c r="AS155" s="206"/>
      <c r="AT155" s="206"/>
      <c r="AU155" s="206"/>
      <c r="AV155" s="206"/>
      <c r="AW155" s="206"/>
      <c r="AX155" s="206"/>
      <c r="AY155" s="206"/>
      <c r="AZ155" s="206"/>
      <c r="BA155" s="206"/>
      <c r="BB155" s="206"/>
      <c r="BC155" s="206"/>
      <c r="BD155" s="206"/>
      <c r="BE155" s="206"/>
      <c r="BF155" s="206"/>
      <c r="BG155" s="206"/>
      <c r="BH155" s="206"/>
    </row>
    <row r="156" spans="1:78" x14ac:dyDescent="0.3">
      <c r="W156" s="207" t="s">
        <v>8</v>
      </c>
      <c r="X156" s="207"/>
      <c r="Y156" s="207"/>
      <c r="Z156" s="207"/>
      <c r="AA156" s="207"/>
      <c r="AB156" s="207"/>
      <c r="AC156" s="207"/>
      <c r="AD156" s="207"/>
      <c r="AE156" s="207"/>
      <c r="AF156" s="207"/>
      <c r="AG156" s="207"/>
      <c r="AH156" s="207"/>
      <c r="AI156" s="207"/>
      <c r="AJ156" s="207"/>
      <c r="AK156" s="207"/>
      <c r="AL156" s="207"/>
      <c r="AM156" s="207"/>
      <c r="AN156" s="36"/>
      <c r="AO156" s="36"/>
      <c r="AP156" s="207" t="s">
        <v>72</v>
      </c>
      <c r="AQ156" s="207"/>
      <c r="AR156" s="207"/>
      <c r="AS156" s="207"/>
      <c r="AT156" s="207"/>
      <c r="AU156" s="207"/>
      <c r="AV156" s="207"/>
      <c r="AW156" s="207"/>
      <c r="AX156" s="207"/>
      <c r="AY156" s="207"/>
      <c r="AZ156" s="207"/>
      <c r="BA156" s="207"/>
      <c r="BB156" s="207"/>
      <c r="BC156" s="207"/>
      <c r="BD156" s="207"/>
      <c r="BE156" s="207"/>
      <c r="BF156" s="207"/>
      <c r="BG156" s="207"/>
      <c r="BH156" s="207"/>
    </row>
    <row r="159" spans="1:78" ht="16" customHeight="1" x14ac:dyDescent="0.35">
      <c r="A159" s="205" t="s">
        <v>319</v>
      </c>
      <c r="B159" s="205"/>
      <c r="C159" s="205"/>
      <c r="D159" s="205"/>
      <c r="E159" s="205"/>
      <c r="F159" s="205"/>
      <c r="G159" s="205"/>
      <c r="H159" s="205"/>
      <c r="I159" s="205"/>
      <c r="J159" s="205"/>
      <c r="K159" s="205"/>
      <c r="L159" s="205"/>
      <c r="M159" s="205"/>
      <c r="N159" s="205"/>
      <c r="O159" s="205"/>
      <c r="P159" s="205"/>
      <c r="Q159" s="205"/>
      <c r="R159" s="205"/>
      <c r="S159" s="205"/>
      <c r="T159" s="205"/>
      <c r="U159" s="205"/>
      <c r="V159" s="205"/>
      <c r="W159" s="110"/>
      <c r="X159" s="110"/>
      <c r="Y159" s="110"/>
      <c r="Z159" s="110"/>
      <c r="AA159" s="110"/>
      <c r="AB159" s="110"/>
      <c r="AC159" s="110"/>
      <c r="AD159" s="110"/>
      <c r="AE159" s="110"/>
      <c r="AF159" s="110"/>
      <c r="AG159" s="110"/>
      <c r="AH159" s="110"/>
      <c r="AI159" s="110"/>
      <c r="AJ159" s="110"/>
      <c r="AK159" s="110"/>
      <c r="AL159" s="110"/>
      <c r="AM159" s="110"/>
      <c r="AN159" s="2"/>
      <c r="AO159" s="2"/>
      <c r="AP159" s="206" t="s">
        <v>100</v>
      </c>
      <c r="AQ159" s="206"/>
      <c r="AR159" s="206"/>
      <c r="AS159" s="206"/>
      <c r="AT159" s="206"/>
      <c r="AU159" s="206"/>
      <c r="AV159" s="206"/>
      <c r="AW159" s="206"/>
      <c r="AX159" s="206"/>
      <c r="AY159" s="206"/>
      <c r="AZ159" s="206"/>
      <c r="BA159" s="206"/>
      <c r="BB159" s="206"/>
      <c r="BC159" s="206"/>
      <c r="BD159" s="206"/>
      <c r="BE159" s="206"/>
      <c r="BF159" s="206"/>
      <c r="BG159" s="206"/>
      <c r="BH159" s="206"/>
    </row>
    <row r="160" spans="1:78" x14ac:dyDescent="0.3">
      <c r="W160" s="207" t="s">
        <v>8</v>
      </c>
      <c r="X160" s="207"/>
      <c r="Y160" s="207"/>
      <c r="Z160" s="207"/>
      <c r="AA160" s="207"/>
      <c r="AB160" s="207"/>
      <c r="AC160" s="207"/>
      <c r="AD160" s="207"/>
      <c r="AE160" s="207"/>
      <c r="AF160" s="207"/>
      <c r="AG160" s="207"/>
      <c r="AH160" s="207"/>
      <c r="AI160" s="207"/>
      <c r="AJ160" s="207"/>
      <c r="AK160" s="207"/>
      <c r="AL160" s="207"/>
      <c r="AM160" s="207"/>
      <c r="AN160" s="36"/>
      <c r="AO160" s="36"/>
      <c r="AP160" s="207" t="s">
        <v>72</v>
      </c>
      <c r="AQ160" s="207"/>
      <c r="AR160" s="207"/>
      <c r="AS160" s="207"/>
      <c r="AT160" s="207"/>
      <c r="AU160" s="207"/>
      <c r="AV160" s="207"/>
      <c r="AW160" s="207"/>
      <c r="AX160" s="207"/>
      <c r="AY160" s="207"/>
      <c r="AZ160" s="207"/>
      <c r="BA160" s="207"/>
      <c r="BB160" s="207"/>
      <c r="BC160" s="207"/>
      <c r="BD160" s="207"/>
      <c r="BE160" s="207"/>
      <c r="BF160" s="207"/>
      <c r="BG160" s="207"/>
      <c r="BH160" s="207"/>
    </row>
  </sheetData>
  <mergeCells count="980">
    <mergeCell ref="AX91:BB91"/>
    <mergeCell ref="BC91:BG91"/>
    <mergeCell ref="BH91:BL91"/>
    <mergeCell ref="BM91:BQ91"/>
    <mergeCell ref="A92:B92"/>
    <mergeCell ref="C92:I92"/>
    <mergeCell ref="J92:N92"/>
    <mergeCell ref="O92:X92"/>
    <mergeCell ref="Y92:AC92"/>
    <mergeCell ref="AD92:AH92"/>
    <mergeCell ref="AI92:AM92"/>
    <mergeCell ref="AN92:AR92"/>
    <mergeCell ref="AS92:AW92"/>
    <mergeCell ref="AX92:BB92"/>
    <mergeCell ref="BC92:BG92"/>
    <mergeCell ref="BH92:BL92"/>
    <mergeCell ref="BM92:BQ92"/>
    <mergeCell ref="A91:B91"/>
    <mergeCell ref="C91:I91"/>
    <mergeCell ref="J91:N91"/>
    <mergeCell ref="O91:X91"/>
    <mergeCell ref="Y91:AC91"/>
    <mergeCell ref="AD91:AH91"/>
    <mergeCell ref="AI91:AM91"/>
    <mergeCell ref="AN91:AR91"/>
    <mergeCell ref="AS91:AW91"/>
    <mergeCell ref="A143:B143"/>
    <mergeCell ref="C143:I143"/>
    <mergeCell ref="J143:N143"/>
    <mergeCell ref="O143:BQ143"/>
    <mergeCell ref="A141:B141"/>
    <mergeCell ref="C141:I141"/>
    <mergeCell ref="J141:N141"/>
    <mergeCell ref="O141:BQ141"/>
    <mergeCell ref="A142:B142"/>
    <mergeCell ref="C142:I142"/>
    <mergeCell ref="J142:N142"/>
    <mergeCell ref="O142:BQ142"/>
    <mergeCell ref="A136:B136"/>
    <mergeCell ref="C136:I136"/>
    <mergeCell ref="J136:N136"/>
    <mergeCell ref="O136:BQ136"/>
    <mergeCell ref="C134:I134"/>
    <mergeCell ref="J134:N134"/>
    <mergeCell ref="A140:B140"/>
    <mergeCell ref="C140:I140"/>
    <mergeCell ref="J140:N140"/>
    <mergeCell ref="O140:BQ140"/>
    <mergeCell ref="A137:B137"/>
    <mergeCell ref="C137:I137"/>
    <mergeCell ref="J137:N137"/>
    <mergeCell ref="O137:BQ137"/>
    <mergeCell ref="A138:B138"/>
    <mergeCell ref="C138:I138"/>
    <mergeCell ref="J138:N138"/>
    <mergeCell ref="O138:BQ138"/>
    <mergeCell ref="AN121:AR121"/>
    <mergeCell ref="AS121:AW121"/>
    <mergeCell ref="AX121:BB121"/>
    <mergeCell ref="BC121:BG121"/>
    <mergeCell ref="BH121:BL121"/>
    <mergeCell ref="A133:B133"/>
    <mergeCell ref="C133:I133"/>
    <mergeCell ref="J133:N133"/>
    <mergeCell ref="O133:BQ133"/>
    <mergeCell ref="O134:BQ134"/>
    <mergeCell ref="A135:B135"/>
    <mergeCell ref="A130:B130"/>
    <mergeCell ref="C130:I130"/>
    <mergeCell ref="J130:N130"/>
    <mergeCell ref="O130:BQ130"/>
    <mergeCell ref="A131:B131"/>
    <mergeCell ref="BC119:BG119"/>
    <mergeCell ref="BH119:BL119"/>
    <mergeCell ref="AX120:BB120"/>
    <mergeCell ref="BC120:BG120"/>
    <mergeCell ref="BH120:BL120"/>
    <mergeCell ref="BM120:BQ120"/>
    <mergeCell ref="A121:B121"/>
    <mergeCell ref="C121:I121"/>
    <mergeCell ref="J121:N121"/>
    <mergeCell ref="O121:X121"/>
    <mergeCell ref="Y121:AC121"/>
    <mergeCell ref="AD121:AH121"/>
    <mergeCell ref="BM121:BQ121"/>
    <mergeCell ref="AI121:AM121"/>
    <mergeCell ref="A120:B120"/>
    <mergeCell ref="C120:I120"/>
    <mergeCell ref="J120:N120"/>
    <mergeCell ref="O120:X120"/>
    <mergeCell ref="Y120:AC120"/>
    <mergeCell ref="AD120:AH120"/>
    <mergeCell ref="AI120:AM120"/>
    <mergeCell ref="AN120:AR120"/>
    <mergeCell ref="AS120:AW120"/>
    <mergeCell ref="AX118:BB118"/>
    <mergeCell ref="BC118:BG118"/>
    <mergeCell ref="BH118:BL118"/>
    <mergeCell ref="BM118:BQ118"/>
    <mergeCell ref="A119:B119"/>
    <mergeCell ref="C119:I119"/>
    <mergeCell ref="J119:N119"/>
    <mergeCell ref="O119:X119"/>
    <mergeCell ref="Y119:AC119"/>
    <mergeCell ref="AD119:AH119"/>
    <mergeCell ref="A118:B118"/>
    <mergeCell ref="C118:I118"/>
    <mergeCell ref="J118:N118"/>
    <mergeCell ref="O118:X118"/>
    <mergeCell ref="Y118:AC118"/>
    <mergeCell ref="AD118:AH118"/>
    <mergeCell ref="AI118:AM118"/>
    <mergeCell ref="AN118:AR118"/>
    <mergeCell ref="AS118:AW118"/>
    <mergeCell ref="BM119:BQ119"/>
    <mergeCell ref="AI119:AM119"/>
    <mergeCell ref="AN119:AR119"/>
    <mergeCell ref="AS119:AW119"/>
    <mergeCell ref="AX119:BB119"/>
    <mergeCell ref="AX116:BB116"/>
    <mergeCell ref="BC116:BG116"/>
    <mergeCell ref="BH116:BL116"/>
    <mergeCell ref="BM116:BQ116"/>
    <mergeCell ref="A117:B117"/>
    <mergeCell ref="C117:I117"/>
    <mergeCell ref="J117:N117"/>
    <mergeCell ref="O117:X117"/>
    <mergeCell ref="Y117:AC117"/>
    <mergeCell ref="AD117:AH117"/>
    <mergeCell ref="BM117:BQ117"/>
    <mergeCell ref="AI117:AM117"/>
    <mergeCell ref="AN117:AR117"/>
    <mergeCell ref="AS117:AW117"/>
    <mergeCell ref="AX117:BB117"/>
    <mergeCell ref="BC117:BG117"/>
    <mergeCell ref="BH117:BL117"/>
    <mergeCell ref="A116:B116"/>
    <mergeCell ref="C116:I116"/>
    <mergeCell ref="J116:N116"/>
    <mergeCell ref="O116:X116"/>
    <mergeCell ref="Y116:AC116"/>
    <mergeCell ref="AD116:AH116"/>
    <mergeCell ref="AI116:AM116"/>
    <mergeCell ref="AN116:AR116"/>
    <mergeCell ref="AS116:AW116"/>
    <mergeCell ref="AX114:BB114"/>
    <mergeCell ref="BC114:BG114"/>
    <mergeCell ref="BH114:BL114"/>
    <mergeCell ref="BM114:BQ114"/>
    <mergeCell ref="A115:B115"/>
    <mergeCell ref="C115:I115"/>
    <mergeCell ref="J115:N115"/>
    <mergeCell ref="O115:X115"/>
    <mergeCell ref="Y115:AC115"/>
    <mergeCell ref="AD115:AH115"/>
    <mergeCell ref="BM115:BQ115"/>
    <mergeCell ref="AI115:AM115"/>
    <mergeCell ref="AN115:AR115"/>
    <mergeCell ref="AS115:AW115"/>
    <mergeCell ref="AX115:BB115"/>
    <mergeCell ref="BC115:BG115"/>
    <mergeCell ref="BH115:BL115"/>
    <mergeCell ref="A114:B114"/>
    <mergeCell ref="C114:I114"/>
    <mergeCell ref="J114:N114"/>
    <mergeCell ref="O114:X114"/>
    <mergeCell ref="Y114:AC114"/>
    <mergeCell ref="AD114:AH114"/>
    <mergeCell ref="AI114:AM114"/>
    <mergeCell ref="AN114:AR114"/>
    <mergeCell ref="AS114:AW114"/>
    <mergeCell ref="AX112:BB112"/>
    <mergeCell ref="BC112:BG112"/>
    <mergeCell ref="BH112:BL112"/>
    <mergeCell ref="BM112:BQ112"/>
    <mergeCell ref="A113:B113"/>
    <mergeCell ref="C113:I113"/>
    <mergeCell ref="J113:N113"/>
    <mergeCell ref="O113:X113"/>
    <mergeCell ref="Y113:AC113"/>
    <mergeCell ref="AD113:AH113"/>
    <mergeCell ref="BM113:BQ113"/>
    <mergeCell ref="AI113:AM113"/>
    <mergeCell ref="AN113:AR113"/>
    <mergeCell ref="AS113:AW113"/>
    <mergeCell ref="AX113:BB113"/>
    <mergeCell ref="BC113:BG113"/>
    <mergeCell ref="BH113:BL113"/>
    <mergeCell ref="A112:B112"/>
    <mergeCell ref="C112:I112"/>
    <mergeCell ref="J112:N112"/>
    <mergeCell ref="O112:X112"/>
    <mergeCell ref="Y112:AC112"/>
    <mergeCell ref="AD112:AH112"/>
    <mergeCell ref="AI112:AM112"/>
    <mergeCell ref="AN112:AR112"/>
    <mergeCell ref="AS112:AW112"/>
    <mergeCell ref="BC110:BG110"/>
    <mergeCell ref="BH110:BL110"/>
    <mergeCell ref="BM110:BQ110"/>
    <mergeCell ref="AX110:BB110"/>
    <mergeCell ref="A111:B111"/>
    <mergeCell ref="C111:I111"/>
    <mergeCell ref="J111:N111"/>
    <mergeCell ref="O111:X111"/>
    <mergeCell ref="Y111:AC111"/>
    <mergeCell ref="AD111:AH111"/>
    <mergeCell ref="BM111:BQ111"/>
    <mergeCell ref="AI111:AM111"/>
    <mergeCell ref="AN111:AR111"/>
    <mergeCell ref="AS111:AW111"/>
    <mergeCell ref="AX111:BB111"/>
    <mergeCell ref="BC111:BG111"/>
    <mergeCell ref="BH111:BL111"/>
    <mergeCell ref="BM107:BQ107"/>
    <mergeCell ref="A108:B108"/>
    <mergeCell ref="C108:I108"/>
    <mergeCell ref="J108:N108"/>
    <mergeCell ref="O108:X108"/>
    <mergeCell ref="A110:B110"/>
    <mergeCell ref="C110:I110"/>
    <mergeCell ref="J110:N110"/>
    <mergeCell ref="O110:X110"/>
    <mergeCell ref="Y110:AC110"/>
    <mergeCell ref="AD110:AH110"/>
    <mergeCell ref="AI110:AM110"/>
    <mergeCell ref="AN110:AR110"/>
    <mergeCell ref="AS110:AW110"/>
    <mergeCell ref="BM108:BQ108"/>
    <mergeCell ref="A109:B109"/>
    <mergeCell ref="C109:I109"/>
    <mergeCell ref="J109:N109"/>
    <mergeCell ref="O109:X109"/>
    <mergeCell ref="Y109:AC109"/>
    <mergeCell ref="AD109:AH109"/>
    <mergeCell ref="BM109:BQ109"/>
    <mergeCell ref="AI109:AM109"/>
    <mergeCell ref="AN109:AR109"/>
    <mergeCell ref="AS109:AW109"/>
    <mergeCell ref="AX109:BB109"/>
    <mergeCell ref="BC109:BG109"/>
    <mergeCell ref="BH109:BL109"/>
    <mergeCell ref="AI105:AM105"/>
    <mergeCell ref="AN105:AR105"/>
    <mergeCell ref="AS105:AW105"/>
    <mergeCell ref="AX105:BB105"/>
    <mergeCell ref="BC105:BG105"/>
    <mergeCell ref="BH105:BL105"/>
    <mergeCell ref="AX107:BB107"/>
    <mergeCell ref="BC107:BG107"/>
    <mergeCell ref="BH107:BL107"/>
    <mergeCell ref="A107:B107"/>
    <mergeCell ref="C107:I107"/>
    <mergeCell ref="J107:N107"/>
    <mergeCell ref="O107:X107"/>
    <mergeCell ref="Y107:AC107"/>
    <mergeCell ref="AD107:AH107"/>
    <mergeCell ref="AI107:AM107"/>
    <mergeCell ref="AN107:AR107"/>
    <mergeCell ref="AS107:AW107"/>
    <mergeCell ref="O102:X102"/>
    <mergeCell ref="Y102:AC102"/>
    <mergeCell ref="AD102:AH102"/>
    <mergeCell ref="AI102:AM102"/>
    <mergeCell ref="AX104:BB104"/>
    <mergeCell ref="BC104:BG104"/>
    <mergeCell ref="BH104:BL104"/>
    <mergeCell ref="BM104:BQ104"/>
    <mergeCell ref="A105:B105"/>
    <mergeCell ref="C105:I105"/>
    <mergeCell ref="J105:N105"/>
    <mergeCell ref="O105:X105"/>
    <mergeCell ref="Y105:AC105"/>
    <mergeCell ref="AD105:AH105"/>
    <mergeCell ref="BM105:BQ105"/>
    <mergeCell ref="A104:B104"/>
    <mergeCell ref="C104:I104"/>
    <mergeCell ref="J104:N104"/>
    <mergeCell ref="O104:X104"/>
    <mergeCell ref="Y104:AC104"/>
    <mergeCell ref="AD104:AH104"/>
    <mergeCell ref="AI104:AM104"/>
    <mergeCell ref="AN104:AR104"/>
    <mergeCell ref="AS104:AW104"/>
    <mergeCell ref="A103:B103"/>
    <mergeCell ref="C103:I103"/>
    <mergeCell ref="J103:N103"/>
    <mergeCell ref="O103:X103"/>
    <mergeCell ref="Y103:AC103"/>
    <mergeCell ref="AD103:AH103"/>
    <mergeCell ref="BM103:BQ103"/>
    <mergeCell ref="AI103:AM103"/>
    <mergeCell ref="AN103:AR103"/>
    <mergeCell ref="AS103:AW103"/>
    <mergeCell ref="AX103:BB103"/>
    <mergeCell ref="BC103:BG103"/>
    <mergeCell ref="BH103:BL103"/>
    <mergeCell ref="AN102:AR102"/>
    <mergeCell ref="AS102:AW102"/>
    <mergeCell ref="BH100:BL100"/>
    <mergeCell ref="BM100:BQ100"/>
    <mergeCell ref="A101:B101"/>
    <mergeCell ref="C101:I101"/>
    <mergeCell ref="J101:N101"/>
    <mergeCell ref="O101:X101"/>
    <mergeCell ref="Y101:AC101"/>
    <mergeCell ref="AD101:AH101"/>
    <mergeCell ref="BM101:BQ101"/>
    <mergeCell ref="AI101:AM101"/>
    <mergeCell ref="AN101:AR101"/>
    <mergeCell ref="AS101:AW101"/>
    <mergeCell ref="AX101:BB101"/>
    <mergeCell ref="BC101:BG101"/>
    <mergeCell ref="BH101:BL101"/>
    <mergeCell ref="AX102:BB102"/>
    <mergeCell ref="BC102:BG102"/>
    <mergeCell ref="BH102:BL102"/>
    <mergeCell ref="BM102:BQ102"/>
    <mergeCell ref="A102:B102"/>
    <mergeCell ref="C102:I102"/>
    <mergeCell ref="J102:N102"/>
    <mergeCell ref="A99:B99"/>
    <mergeCell ref="C99:I99"/>
    <mergeCell ref="J99:N99"/>
    <mergeCell ref="O99:X99"/>
    <mergeCell ref="Y99:AC99"/>
    <mergeCell ref="AD99:AH99"/>
    <mergeCell ref="BM99:BQ99"/>
    <mergeCell ref="A100:B100"/>
    <mergeCell ref="C100:I100"/>
    <mergeCell ref="J100:N100"/>
    <mergeCell ref="O100:X100"/>
    <mergeCell ref="Y100:AC100"/>
    <mergeCell ref="AD100:AH100"/>
    <mergeCell ref="AI100:AM100"/>
    <mergeCell ref="AN100:AR100"/>
    <mergeCell ref="AS100:AW100"/>
    <mergeCell ref="AI99:AM99"/>
    <mergeCell ref="AN99:AR99"/>
    <mergeCell ref="AS99:AW99"/>
    <mergeCell ref="AX99:BB99"/>
    <mergeCell ref="BC99:BG99"/>
    <mergeCell ref="BH99:BL99"/>
    <mergeCell ref="AX100:BB100"/>
    <mergeCell ref="BC100:BG100"/>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8:BB98"/>
    <mergeCell ref="BC98:BG98"/>
    <mergeCell ref="BH98:BL98"/>
    <mergeCell ref="BM98:BQ98"/>
    <mergeCell ref="AX94:BB94"/>
    <mergeCell ref="BC94:BG94"/>
    <mergeCell ref="BH94:BL94"/>
    <mergeCell ref="BM94:BQ94"/>
    <mergeCell ref="A97:B97"/>
    <mergeCell ref="C97:I97"/>
    <mergeCell ref="J97:N97"/>
    <mergeCell ref="O97:X97"/>
    <mergeCell ref="Y97:AC97"/>
    <mergeCell ref="AD97:AH97"/>
    <mergeCell ref="A95:B95"/>
    <mergeCell ref="C95:I95"/>
    <mergeCell ref="J95:N95"/>
    <mergeCell ref="O95:X95"/>
    <mergeCell ref="Y95:AC95"/>
    <mergeCell ref="AD95:AH95"/>
    <mergeCell ref="AI95:AM95"/>
    <mergeCell ref="AN95:AR95"/>
    <mergeCell ref="AS95:AW95"/>
    <mergeCell ref="AX95:BB95"/>
    <mergeCell ref="BC95:BG95"/>
    <mergeCell ref="BH95:BL95"/>
    <mergeCell ref="BM95:BQ95"/>
    <mergeCell ref="A96:B96"/>
    <mergeCell ref="A94:B94"/>
    <mergeCell ref="C94:I94"/>
    <mergeCell ref="J94:N94"/>
    <mergeCell ref="O94:X94"/>
    <mergeCell ref="Y94:AC94"/>
    <mergeCell ref="AD94:AH94"/>
    <mergeCell ref="AI94:AM94"/>
    <mergeCell ref="AN94:AR94"/>
    <mergeCell ref="AS94:AW94"/>
    <mergeCell ref="AX89:BB89"/>
    <mergeCell ref="BC89:BG89"/>
    <mergeCell ref="BH89:BL89"/>
    <mergeCell ref="BM89:BQ89"/>
    <mergeCell ref="A93:B93"/>
    <mergeCell ref="C93:I93"/>
    <mergeCell ref="J93:N93"/>
    <mergeCell ref="O93:X93"/>
    <mergeCell ref="Y93:AC93"/>
    <mergeCell ref="AD93:AH93"/>
    <mergeCell ref="AI90:AM90"/>
    <mergeCell ref="AN90:AR90"/>
    <mergeCell ref="AS90:AW90"/>
    <mergeCell ref="AX90:BB90"/>
    <mergeCell ref="BC90:BG90"/>
    <mergeCell ref="BH90:BL90"/>
    <mergeCell ref="BM90:BQ90"/>
    <mergeCell ref="BM93:BQ93"/>
    <mergeCell ref="AI93:AM93"/>
    <mergeCell ref="AN93:AR93"/>
    <mergeCell ref="AS93:AW93"/>
    <mergeCell ref="AX93:BB93"/>
    <mergeCell ref="BC93:BG93"/>
    <mergeCell ref="BH93:BL93"/>
    <mergeCell ref="A89:B89"/>
    <mergeCell ref="C89:I89"/>
    <mergeCell ref="J89:N89"/>
    <mergeCell ref="O89:X89"/>
    <mergeCell ref="Y89:AC89"/>
    <mergeCell ref="AD89:AH89"/>
    <mergeCell ref="AI89:AM89"/>
    <mergeCell ref="AN89:AR89"/>
    <mergeCell ref="AS89:AW89"/>
    <mergeCell ref="AX87:BB87"/>
    <mergeCell ref="BC87:BG87"/>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AN75:AR75"/>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Y76:AC76"/>
    <mergeCell ref="AD76:AH76"/>
    <mergeCell ref="A75:B75"/>
    <mergeCell ref="C75:I75"/>
    <mergeCell ref="J75:N75"/>
    <mergeCell ref="O75:X75"/>
    <mergeCell ref="Y75:AC75"/>
    <mergeCell ref="AD75:AH75"/>
    <mergeCell ref="AI75:AM75"/>
    <mergeCell ref="BN50:BQ50"/>
    <mergeCell ref="AN64:AR64"/>
    <mergeCell ref="AS64:AX64"/>
    <mergeCell ref="AY64:BC64"/>
    <mergeCell ref="BD64:BH64"/>
    <mergeCell ref="BI64:BN64"/>
    <mergeCell ref="AY62:BC62"/>
    <mergeCell ref="BD62:BH62"/>
    <mergeCell ref="BI62:BN62"/>
    <mergeCell ref="BD61:BH61"/>
    <mergeCell ref="BI61:BN61"/>
    <mergeCell ref="AY61:BC61"/>
    <mergeCell ref="A58:BN58"/>
    <mergeCell ref="AI65:AM65"/>
    <mergeCell ref="AN65:AR65"/>
    <mergeCell ref="AS65:AX65"/>
    <mergeCell ref="AY65:BC65"/>
    <mergeCell ref="BD65:BH65"/>
    <mergeCell ref="AU50:AY50"/>
    <mergeCell ref="AZ50:BC50"/>
    <mergeCell ref="BD50:BH50"/>
    <mergeCell ref="BI50:BM50"/>
    <mergeCell ref="A50:B50"/>
    <mergeCell ref="C50:Z50"/>
    <mergeCell ref="AA50:AE50"/>
    <mergeCell ref="AF50:AJ50"/>
    <mergeCell ref="AK50:AO50"/>
    <mergeCell ref="AP50:AT50"/>
    <mergeCell ref="AU49:AY49"/>
    <mergeCell ref="AZ49:BC49"/>
    <mergeCell ref="BD49:BH49"/>
    <mergeCell ref="BI49:BM49"/>
    <mergeCell ref="BN49:BQ49"/>
    <mergeCell ref="AU48:AY48"/>
    <mergeCell ref="AZ48:BC48"/>
    <mergeCell ref="BD48:BH48"/>
    <mergeCell ref="BI48:BM48"/>
    <mergeCell ref="BN48:BQ48"/>
    <mergeCell ref="A49:B49"/>
    <mergeCell ref="C49:Z49"/>
    <mergeCell ref="AA49:AE49"/>
    <mergeCell ref="AF49:AJ49"/>
    <mergeCell ref="AK49:AO49"/>
    <mergeCell ref="AK48:AO48"/>
    <mergeCell ref="AP48:AT48"/>
    <mergeCell ref="C46:Z46"/>
    <mergeCell ref="AA46:AE46"/>
    <mergeCell ref="AF46:AJ46"/>
    <mergeCell ref="AK46:AO46"/>
    <mergeCell ref="AP46:AT46"/>
    <mergeCell ref="AP49:AT49"/>
    <mergeCell ref="J76:N76"/>
    <mergeCell ref="O76:X76"/>
    <mergeCell ref="AU46:AY46"/>
    <mergeCell ref="BN47:BQ47"/>
    <mergeCell ref="A159:V159"/>
    <mergeCell ref="W159:AM159"/>
    <mergeCell ref="AP159:BH159"/>
    <mergeCell ref="W160:AM160"/>
    <mergeCell ref="AP160:BH160"/>
    <mergeCell ref="A46:B46"/>
    <mergeCell ref="A148:BL148"/>
    <mergeCell ref="A149:BL149"/>
    <mergeCell ref="A155:V155"/>
    <mergeCell ref="W155:AM155"/>
    <mergeCell ref="AP155:BH155"/>
    <mergeCell ref="W156:AM156"/>
    <mergeCell ref="AP156:BH156"/>
    <mergeCell ref="A128:B128"/>
    <mergeCell ref="C128:I128"/>
    <mergeCell ref="J128:N128"/>
    <mergeCell ref="O128:BQ128"/>
    <mergeCell ref="A145:BL145"/>
    <mergeCell ref="A146:BL146"/>
    <mergeCell ref="A134:B134"/>
    <mergeCell ref="AN74:AR74"/>
    <mergeCell ref="AS74:AW74"/>
    <mergeCell ref="AX74:BB74"/>
    <mergeCell ref="BC74:BG74"/>
    <mergeCell ref="BH74:BL74"/>
    <mergeCell ref="BM74:BQ74"/>
    <mergeCell ref="A123:BQ123"/>
    <mergeCell ref="A125:B125"/>
    <mergeCell ref="C125:I125"/>
    <mergeCell ref="J125:N125"/>
    <mergeCell ref="O125:BQ125"/>
    <mergeCell ref="AS75:AW75"/>
    <mergeCell ref="A90:B90"/>
    <mergeCell ref="C90:I90"/>
    <mergeCell ref="J90:N90"/>
    <mergeCell ref="O90:X90"/>
    <mergeCell ref="Y90:AC90"/>
    <mergeCell ref="AD90:AH90"/>
    <mergeCell ref="AX75:BB75"/>
    <mergeCell ref="BC75:BG75"/>
    <mergeCell ref="BH75:BL75"/>
    <mergeCell ref="BM75:BQ75"/>
    <mergeCell ref="A76:B76"/>
    <mergeCell ref="C76:I76"/>
    <mergeCell ref="C72:I72"/>
    <mergeCell ref="J72:N72"/>
    <mergeCell ref="O72:X72"/>
    <mergeCell ref="Y72:AC72"/>
    <mergeCell ref="AD72:AH72"/>
    <mergeCell ref="AI72:AM72"/>
    <mergeCell ref="A74:B74"/>
    <mergeCell ref="C74:I74"/>
    <mergeCell ref="J74:N74"/>
    <mergeCell ref="O74:X74"/>
    <mergeCell ref="Y74:AC74"/>
    <mergeCell ref="AD74:AH74"/>
    <mergeCell ref="AI74:AM74"/>
    <mergeCell ref="A73:B73"/>
    <mergeCell ref="C73:I73"/>
    <mergeCell ref="J73:N73"/>
    <mergeCell ref="O73:X73"/>
    <mergeCell ref="Y73:AC73"/>
    <mergeCell ref="AD73:AH73"/>
    <mergeCell ref="A72:B72"/>
    <mergeCell ref="BM73:BQ73"/>
    <mergeCell ref="AI73:AM73"/>
    <mergeCell ref="AN73:AR73"/>
    <mergeCell ref="AS73:AW73"/>
    <mergeCell ref="AX73:BB73"/>
    <mergeCell ref="BC73:BG73"/>
    <mergeCell ref="BH73:BL73"/>
    <mergeCell ref="AN72:AR72"/>
    <mergeCell ref="AS72:AW72"/>
    <mergeCell ref="AX72:BB72"/>
    <mergeCell ref="BC72:BG72"/>
    <mergeCell ref="BH72:BL72"/>
    <mergeCell ref="BM72:BQ72"/>
    <mergeCell ref="A68:BQ68"/>
    <mergeCell ref="A70:B71"/>
    <mergeCell ref="C70:I71"/>
    <mergeCell ref="J70:N71"/>
    <mergeCell ref="O70:X71"/>
    <mergeCell ref="Y70:AM70"/>
    <mergeCell ref="AN70:BB70"/>
    <mergeCell ref="BC70:BQ70"/>
    <mergeCell ref="Y71:AC71"/>
    <mergeCell ref="AD71:AH71"/>
    <mergeCell ref="BM71:BQ71"/>
    <mergeCell ref="AI71:AM71"/>
    <mergeCell ref="AN71:AR71"/>
    <mergeCell ref="AS71:AW71"/>
    <mergeCell ref="AX71:BB71"/>
    <mergeCell ref="BC71:BG71"/>
    <mergeCell ref="BH71:BL71"/>
    <mergeCell ref="A67:BQ67"/>
    <mergeCell ref="A65:B65"/>
    <mergeCell ref="C65:R65"/>
    <mergeCell ref="S65:W65"/>
    <mergeCell ref="X65:AB65"/>
    <mergeCell ref="AS63:AX63"/>
    <mergeCell ref="AY63:BC63"/>
    <mergeCell ref="BD63:BH63"/>
    <mergeCell ref="BI63:BN63"/>
    <mergeCell ref="A64:B64"/>
    <mergeCell ref="C64:R64"/>
    <mergeCell ref="S64:W64"/>
    <mergeCell ref="X64:AB64"/>
    <mergeCell ref="AC64:AH64"/>
    <mergeCell ref="AI64:AM64"/>
    <mergeCell ref="A63:B63"/>
    <mergeCell ref="C63:R63"/>
    <mergeCell ref="S63:W63"/>
    <mergeCell ref="X63:AB63"/>
    <mergeCell ref="AC63:AH63"/>
    <mergeCell ref="AI63:AM63"/>
    <mergeCell ref="AN63:AR63"/>
    <mergeCell ref="BI65:BN65"/>
    <mergeCell ref="AC65:AH65"/>
    <mergeCell ref="A62:B62"/>
    <mergeCell ref="C62:R62"/>
    <mergeCell ref="S62:W62"/>
    <mergeCell ref="X62:AB62"/>
    <mergeCell ref="AC62:AH62"/>
    <mergeCell ref="AI62:AM62"/>
    <mergeCell ref="AN62:AR62"/>
    <mergeCell ref="AS62:AX62"/>
    <mergeCell ref="X61:AB61"/>
    <mergeCell ref="AC61:AH61"/>
    <mergeCell ref="AI61:AM61"/>
    <mergeCell ref="AN61:AR61"/>
    <mergeCell ref="AS61:AX61"/>
    <mergeCell ref="BI44:BM44"/>
    <mergeCell ref="BN44:BQ44"/>
    <mergeCell ref="A59:BN59"/>
    <mergeCell ref="A60:B61"/>
    <mergeCell ref="C60:R61"/>
    <mergeCell ref="S60:AH60"/>
    <mergeCell ref="AI60:AX60"/>
    <mergeCell ref="AY60:BN60"/>
    <mergeCell ref="S61:W61"/>
    <mergeCell ref="A52:BQ52"/>
    <mergeCell ref="A54:B54"/>
    <mergeCell ref="C54:BQ54"/>
    <mergeCell ref="A55:B55"/>
    <mergeCell ref="C55:BQ55"/>
    <mergeCell ref="A56:B56"/>
    <mergeCell ref="C56:BQ56"/>
    <mergeCell ref="AZ46:BC46"/>
    <mergeCell ref="BD46:BH46"/>
    <mergeCell ref="BI46:BM46"/>
    <mergeCell ref="BN46:BQ46"/>
    <mergeCell ref="A48:B48"/>
    <mergeCell ref="C48:Z48"/>
    <mergeCell ref="AA48:AE48"/>
    <mergeCell ref="AF48:AJ48"/>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AP45:AT45"/>
    <mergeCell ref="AU45:AY45"/>
    <mergeCell ref="AZ45:BC45"/>
    <mergeCell ref="BD45:BH45"/>
    <mergeCell ref="BI45:BM45"/>
    <mergeCell ref="BN45:BQ45"/>
    <mergeCell ref="AU44:AY44"/>
    <mergeCell ref="AZ44:BC44"/>
    <mergeCell ref="BD44:BH44"/>
    <mergeCell ref="A43:B43"/>
    <mergeCell ref="C43:Z43"/>
    <mergeCell ref="AA43:AE43"/>
    <mergeCell ref="AF43:AJ43"/>
    <mergeCell ref="AK43:AO43"/>
    <mergeCell ref="AP43:AT43"/>
    <mergeCell ref="AU43:AY43"/>
    <mergeCell ref="AA42:AE42"/>
    <mergeCell ref="AF42:AJ42"/>
    <mergeCell ref="AK42:AO42"/>
    <mergeCell ref="AP42:AT42"/>
    <mergeCell ref="AU42:AY42"/>
    <mergeCell ref="A35:F35"/>
    <mergeCell ref="G35:BL35"/>
    <mergeCell ref="A38:BQ38"/>
    <mergeCell ref="A39:BQ39"/>
    <mergeCell ref="A40:BQ40"/>
    <mergeCell ref="A41:B42"/>
    <mergeCell ref="C41:Z42"/>
    <mergeCell ref="AA41:AO41"/>
    <mergeCell ref="AP41:BC41"/>
    <mergeCell ref="BD41:BQ41"/>
    <mergeCell ref="BD42:BH42"/>
    <mergeCell ref="BI42:BM42"/>
    <mergeCell ref="BN42:BQ42"/>
    <mergeCell ref="AZ42:BC42"/>
    <mergeCell ref="A36:F36"/>
    <mergeCell ref="G36:BL36"/>
    <mergeCell ref="A34:F34"/>
    <mergeCell ref="G34:BL34"/>
    <mergeCell ref="A23:BL23"/>
    <mergeCell ref="A24:F24"/>
    <mergeCell ref="G24:BL24"/>
    <mergeCell ref="A25:F25"/>
    <mergeCell ref="G25:BL25"/>
    <mergeCell ref="A27:F27"/>
    <mergeCell ref="G27:BL27"/>
    <mergeCell ref="B21:L21"/>
    <mergeCell ref="N21:Y21"/>
    <mergeCell ref="AA21:AI21"/>
    <mergeCell ref="AK21:BC21"/>
    <mergeCell ref="BE21:BL21"/>
    <mergeCell ref="A29:BL29"/>
    <mergeCell ref="A30:BL30"/>
    <mergeCell ref="A32:BL32"/>
    <mergeCell ref="A33:F33"/>
    <mergeCell ref="G33:BL33"/>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AX96:BB96"/>
    <mergeCell ref="AO2:BL6"/>
    <mergeCell ref="A7:BL7"/>
    <mergeCell ref="A8:BL8"/>
    <mergeCell ref="A9:BL9"/>
    <mergeCell ref="A10:BL10"/>
    <mergeCell ref="A11:BL11"/>
    <mergeCell ref="A26:F26"/>
    <mergeCell ref="G26:BL26"/>
    <mergeCell ref="A47:B47"/>
    <mergeCell ref="C47:Z47"/>
    <mergeCell ref="AA47:AE47"/>
    <mergeCell ref="AF47:AJ47"/>
    <mergeCell ref="AK47:AO47"/>
    <mergeCell ref="AP47:AT47"/>
    <mergeCell ref="AU47:AY47"/>
    <mergeCell ref="AZ47:BC47"/>
    <mergeCell ref="BD47:BH47"/>
    <mergeCell ref="BI47:BM47"/>
    <mergeCell ref="B17:L17"/>
    <mergeCell ref="N17:AS17"/>
    <mergeCell ref="AU17:BB17"/>
    <mergeCell ref="B18:L18"/>
    <mergeCell ref="N18:AS18"/>
    <mergeCell ref="BC96:BG96"/>
    <mergeCell ref="BH96:BL96"/>
    <mergeCell ref="BM96:BQ96"/>
    <mergeCell ref="A106:B106"/>
    <mergeCell ref="C106:I106"/>
    <mergeCell ref="J106:N106"/>
    <mergeCell ref="O106:X106"/>
    <mergeCell ref="Y106:AC106"/>
    <mergeCell ref="AD106:AH106"/>
    <mergeCell ref="AI106:AM106"/>
    <mergeCell ref="AN106:AR106"/>
    <mergeCell ref="AS106:AW106"/>
    <mergeCell ref="AX106:BB106"/>
    <mergeCell ref="BC106:BG106"/>
    <mergeCell ref="BH106:BL106"/>
    <mergeCell ref="BM106:BQ106"/>
    <mergeCell ref="C96:I96"/>
    <mergeCell ref="J96:N96"/>
    <mergeCell ref="O96:X96"/>
    <mergeCell ref="Y96:AC96"/>
    <mergeCell ref="AD96:AH96"/>
    <mergeCell ref="AI96:AM96"/>
    <mergeCell ref="AN96:AR96"/>
    <mergeCell ref="AS96:AW96"/>
    <mergeCell ref="Y108:AC108"/>
    <mergeCell ref="AD108:AH108"/>
    <mergeCell ref="AI108:AM108"/>
    <mergeCell ref="AN108:AR108"/>
    <mergeCell ref="AS108:AW108"/>
    <mergeCell ref="AX108:BB108"/>
    <mergeCell ref="BC108:BG108"/>
    <mergeCell ref="A139:B139"/>
    <mergeCell ref="C139:I139"/>
    <mergeCell ref="J139:N139"/>
    <mergeCell ref="O139:BQ139"/>
    <mergeCell ref="A129:B129"/>
    <mergeCell ref="C129:I129"/>
    <mergeCell ref="J129:N129"/>
    <mergeCell ref="O129:BQ129"/>
    <mergeCell ref="A126:B126"/>
    <mergeCell ref="C126:I126"/>
    <mergeCell ref="J126:N126"/>
    <mergeCell ref="O126:BQ126"/>
    <mergeCell ref="A127:B127"/>
    <mergeCell ref="C127:I127"/>
    <mergeCell ref="J127:N127"/>
    <mergeCell ref="O127:BQ127"/>
    <mergeCell ref="BH108:BL108"/>
    <mergeCell ref="C131:I131"/>
    <mergeCell ref="J131:N131"/>
    <mergeCell ref="O131:BQ131"/>
    <mergeCell ref="A132:B132"/>
    <mergeCell ref="C132:I132"/>
    <mergeCell ref="J132:N132"/>
    <mergeCell ref="O132:BQ132"/>
    <mergeCell ref="C135:I135"/>
    <mergeCell ref="J135:N135"/>
    <mergeCell ref="O135:BQ135"/>
  </mergeCells>
  <conditionalFormatting sqref="C124 C147 C74 C128 C134 C138 C89:C91">
    <cfRule type="cellIs" dxfId="717" priority="117" stopIfTrue="1" operator="equal">
      <formula>$C73</formula>
    </cfRule>
  </conditionalFormatting>
  <conditionalFormatting sqref="A74:B74 A124:B124 A128:B128 A147:B147 A64:B64 A122:B122 A144:B144">
    <cfRule type="cellIs" dxfId="716" priority="118" stopIfTrue="1" operator="equal">
      <formula>0</formula>
    </cfRule>
  </conditionalFormatting>
  <conditionalFormatting sqref="A65:B65">
    <cfRule type="cellIs" dxfId="715" priority="116" stopIfTrue="1" operator="equal">
      <formula>0</formula>
    </cfRule>
  </conditionalFormatting>
  <conditionalFormatting sqref="C122">
    <cfRule type="cellIs" dxfId="714" priority="242" stopIfTrue="1" operator="equal">
      <formula>$C74</formula>
    </cfRule>
  </conditionalFormatting>
  <conditionalFormatting sqref="C75">
    <cfRule type="cellIs" dxfId="713" priority="113" stopIfTrue="1" operator="equal">
      <formula>$C74</formula>
    </cfRule>
  </conditionalFormatting>
  <conditionalFormatting sqref="A75:B75">
    <cfRule type="cellIs" dxfId="712" priority="114" stopIfTrue="1" operator="equal">
      <formula>0</formula>
    </cfRule>
  </conditionalFormatting>
  <conditionalFormatting sqref="C76">
    <cfRule type="cellIs" dxfId="711" priority="111" stopIfTrue="1" operator="equal">
      <formula>$C75</formula>
    </cfRule>
  </conditionalFormatting>
  <conditionalFormatting sqref="A76:B76">
    <cfRule type="cellIs" dxfId="710" priority="112" stopIfTrue="1" operator="equal">
      <formula>0</formula>
    </cfRule>
  </conditionalFormatting>
  <conditionalFormatting sqref="C77">
    <cfRule type="cellIs" dxfId="709" priority="109" stopIfTrue="1" operator="equal">
      <formula>$C76</formula>
    </cfRule>
  </conditionalFormatting>
  <conditionalFormatting sqref="A77:B77">
    <cfRule type="cellIs" dxfId="708" priority="110" stopIfTrue="1" operator="equal">
      <formula>0</formula>
    </cfRule>
  </conditionalFormatting>
  <conditionalFormatting sqref="C78">
    <cfRule type="cellIs" dxfId="707" priority="107" stopIfTrue="1" operator="equal">
      <formula>$C77</formula>
    </cfRule>
  </conditionalFormatting>
  <conditionalFormatting sqref="A78:B78">
    <cfRule type="cellIs" dxfId="706" priority="108" stopIfTrue="1" operator="equal">
      <formula>0</formula>
    </cfRule>
  </conditionalFormatting>
  <conditionalFormatting sqref="C79">
    <cfRule type="cellIs" dxfId="705" priority="105" stopIfTrue="1" operator="equal">
      <formula>$C78</formula>
    </cfRule>
  </conditionalFormatting>
  <conditionalFormatting sqref="A79:B79">
    <cfRule type="cellIs" dxfId="704" priority="106" stopIfTrue="1" operator="equal">
      <formula>0</formula>
    </cfRule>
  </conditionalFormatting>
  <conditionalFormatting sqref="C80">
    <cfRule type="cellIs" dxfId="703" priority="103" stopIfTrue="1" operator="equal">
      <formula>$C79</formula>
    </cfRule>
  </conditionalFormatting>
  <conditionalFormatting sqref="A80:B80">
    <cfRule type="cellIs" dxfId="702" priority="104" stopIfTrue="1" operator="equal">
      <formula>0</formula>
    </cfRule>
  </conditionalFormatting>
  <conditionalFormatting sqref="C81">
    <cfRule type="cellIs" dxfId="701" priority="101" stopIfTrue="1" operator="equal">
      <formula>$C80</formula>
    </cfRule>
  </conditionalFormatting>
  <conditionalFormatting sqref="A81:B81">
    <cfRule type="cellIs" dxfId="700" priority="102" stopIfTrue="1" operator="equal">
      <formula>0</formula>
    </cfRule>
  </conditionalFormatting>
  <conditionalFormatting sqref="C82">
    <cfRule type="cellIs" dxfId="699" priority="99" stopIfTrue="1" operator="equal">
      <formula>$C81</formula>
    </cfRule>
  </conditionalFormatting>
  <conditionalFormatting sqref="A82:B82">
    <cfRule type="cellIs" dxfId="698" priority="100" stopIfTrue="1" operator="equal">
      <formula>0</formula>
    </cfRule>
  </conditionalFormatting>
  <conditionalFormatting sqref="C83">
    <cfRule type="cellIs" dxfId="697" priority="97" stopIfTrue="1" operator="equal">
      <formula>$C82</formula>
    </cfRule>
  </conditionalFormatting>
  <conditionalFormatting sqref="A83:B83">
    <cfRule type="cellIs" dxfId="696" priority="98" stopIfTrue="1" operator="equal">
      <formula>0</formula>
    </cfRule>
  </conditionalFormatting>
  <conditionalFormatting sqref="C84">
    <cfRule type="cellIs" dxfId="695" priority="95" stopIfTrue="1" operator="equal">
      <formula>$C83</formula>
    </cfRule>
  </conditionalFormatting>
  <conditionalFormatting sqref="A84:B84">
    <cfRule type="cellIs" dxfId="694" priority="96" stopIfTrue="1" operator="equal">
      <formula>0</formula>
    </cfRule>
  </conditionalFormatting>
  <conditionalFormatting sqref="C85">
    <cfRule type="cellIs" dxfId="693" priority="93" stopIfTrue="1" operator="equal">
      <formula>$C84</formula>
    </cfRule>
  </conditionalFormatting>
  <conditionalFormatting sqref="A85:B85">
    <cfRule type="cellIs" dxfId="692" priority="94" stopIfTrue="1" operator="equal">
      <formula>0</formula>
    </cfRule>
  </conditionalFormatting>
  <conditionalFormatting sqref="C86">
    <cfRule type="cellIs" dxfId="691" priority="91" stopIfTrue="1" operator="equal">
      <formula>$C85</formula>
    </cfRule>
  </conditionalFormatting>
  <conditionalFormatting sqref="A86:B86">
    <cfRule type="cellIs" dxfId="690" priority="92" stopIfTrue="1" operator="equal">
      <formula>0</formula>
    </cfRule>
  </conditionalFormatting>
  <conditionalFormatting sqref="C87">
    <cfRule type="cellIs" dxfId="689" priority="89" stopIfTrue="1" operator="equal">
      <formula>$C86</formula>
    </cfRule>
  </conditionalFormatting>
  <conditionalFormatting sqref="A87:B87">
    <cfRule type="cellIs" dxfId="688" priority="90" stopIfTrue="1" operator="equal">
      <formula>0</formula>
    </cfRule>
  </conditionalFormatting>
  <conditionalFormatting sqref="C88">
    <cfRule type="cellIs" dxfId="687" priority="87" stopIfTrue="1" operator="equal">
      <formula>$C87</formula>
    </cfRule>
  </conditionalFormatting>
  <conditionalFormatting sqref="A88:B88">
    <cfRule type="cellIs" dxfId="686" priority="88" stopIfTrue="1" operator="equal">
      <formula>0</formula>
    </cfRule>
  </conditionalFormatting>
  <conditionalFormatting sqref="A89:B89 A90:A91">
    <cfRule type="cellIs" dxfId="685" priority="86" stopIfTrue="1" operator="equal">
      <formula>0</formula>
    </cfRule>
  </conditionalFormatting>
  <conditionalFormatting sqref="C93">
    <cfRule type="cellIs" dxfId="684" priority="83" stopIfTrue="1" operator="equal">
      <formula>$C89</formula>
    </cfRule>
  </conditionalFormatting>
  <conditionalFormatting sqref="A93:B93">
    <cfRule type="cellIs" dxfId="683" priority="84" stopIfTrue="1" operator="equal">
      <formula>0</formula>
    </cfRule>
  </conditionalFormatting>
  <conditionalFormatting sqref="C94:C95">
    <cfRule type="cellIs" dxfId="682" priority="81" stopIfTrue="1" operator="equal">
      <formula>$C93</formula>
    </cfRule>
  </conditionalFormatting>
  <conditionalFormatting sqref="A94:B94 A95">
    <cfRule type="cellIs" dxfId="681" priority="82" stopIfTrue="1" operator="equal">
      <formula>0</formula>
    </cfRule>
  </conditionalFormatting>
  <conditionalFormatting sqref="C97">
    <cfRule type="cellIs" dxfId="680" priority="79" stopIfTrue="1" operator="equal">
      <formula>$C94</formula>
    </cfRule>
  </conditionalFormatting>
  <conditionalFormatting sqref="A97:B97">
    <cfRule type="cellIs" dxfId="679" priority="80" stopIfTrue="1" operator="equal">
      <formula>0</formula>
    </cfRule>
  </conditionalFormatting>
  <conditionalFormatting sqref="C98">
    <cfRule type="cellIs" dxfId="678" priority="77" stopIfTrue="1" operator="equal">
      <formula>$C97</formula>
    </cfRule>
  </conditionalFormatting>
  <conditionalFormatting sqref="A98:B98">
    <cfRule type="cellIs" dxfId="677" priority="78" stopIfTrue="1" operator="equal">
      <formula>0</formula>
    </cfRule>
  </conditionalFormatting>
  <conditionalFormatting sqref="C99">
    <cfRule type="cellIs" dxfId="676" priority="75" stopIfTrue="1" operator="equal">
      <formula>$C98</formula>
    </cfRule>
  </conditionalFormatting>
  <conditionalFormatting sqref="A99:B99">
    <cfRule type="cellIs" dxfId="675" priority="76" stopIfTrue="1" operator="equal">
      <formula>0</formula>
    </cfRule>
  </conditionalFormatting>
  <conditionalFormatting sqref="C100">
    <cfRule type="cellIs" dxfId="674" priority="73" stopIfTrue="1" operator="equal">
      <formula>$C99</formula>
    </cfRule>
  </conditionalFormatting>
  <conditionalFormatting sqref="A100:B100">
    <cfRule type="cellIs" dxfId="673" priority="74" stopIfTrue="1" operator="equal">
      <formula>0</formula>
    </cfRule>
  </conditionalFormatting>
  <conditionalFormatting sqref="C101">
    <cfRule type="cellIs" dxfId="672" priority="71" stopIfTrue="1" operator="equal">
      <formula>$C100</formula>
    </cfRule>
  </conditionalFormatting>
  <conditionalFormatting sqref="A101:B101">
    <cfRule type="cellIs" dxfId="671" priority="72" stopIfTrue="1" operator="equal">
      <formula>0</formula>
    </cfRule>
  </conditionalFormatting>
  <conditionalFormatting sqref="C102">
    <cfRule type="cellIs" dxfId="670" priority="69" stopIfTrue="1" operator="equal">
      <formula>$C101</formula>
    </cfRule>
  </conditionalFormatting>
  <conditionalFormatting sqref="A102:B102">
    <cfRule type="cellIs" dxfId="669" priority="70" stopIfTrue="1" operator="equal">
      <formula>0</formula>
    </cfRule>
  </conditionalFormatting>
  <conditionalFormatting sqref="C103">
    <cfRule type="cellIs" dxfId="668" priority="67" stopIfTrue="1" operator="equal">
      <formula>$C102</formula>
    </cfRule>
  </conditionalFormatting>
  <conditionalFormatting sqref="A103:B103">
    <cfRule type="cellIs" dxfId="667" priority="68" stopIfTrue="1" operator="equal">
      <formula>0</formula>
    </cfRule>
  </conditionalFormatting>
  <conditionalFormatting sqref="C104">
    <cfRule type="cellIs" dxfId="666" priority="65" stopIfTrue="1" operator="equal">
      <formula>$C103</formula>
    </cfRule>
  </conditionalFormatting>
  <conditionalFormatting sqref="A104:B104">
    <cfRule type="cellIs" dxfId="665" priority="66" stopIfTrue="1" operator="equal">
      <formula>0</formula>
    </cfRule>
  </conditionalFormatting>
  <conditionalFormatting sqref="C105">
    <cfRule type="cellIs" dxfId="664" priority="63" stopIfTrue="1" operator="equal">
      <formula>$C104</formula>
    </cfRule>
  </conditionalFormatting>
  <conditionalFormatting sqref="A105:B105">
    <cfRule type="cellIs" dxfId="663" priority="64" stopIfTrue="1" operator="equal">
      <formula>0</formula>
    </cfRule>
  </conditionalFormatting>
  <conditionalFormatting sqref="C108">
    <cfRule type="cellIs" dxfId="662" priority="61" stopIfTrue="1" operator="equal">
      <formula>$C105</formula>
    </cfRule>
  </conditionalFormatting>
  <conditionalFormatting sqref="A108:B108">
    <cfRule type="cellIs" dxfId="661" priority="62" stopIfTrue="1" operator="equal">
      <formula>0</formula>
    </cfRule>
  </conditionalFormatting>
  <conditionalFormatting sqref="C109">
    <cfRule type="cellIs" dxfId="660" priority="59" stopIfTrue="1" operator="equal">
      <formula>$C108</formula>
    </cfRule>
  </conditionalFormatting>
  <conditionalFormatting sqref="A109:B109">
    <cfRule type="cellIs" dxfId="659" priority="60" stopIfTrue="1" operator="equal">
      <formula>0</formula>
    </cfRule>
  </conditionalFormatting>
  <conditionalFormatting sqref="C110">
    <cfRule type="cellIs" dxfId="658" priority="57" stopIfTrue="1" operator="equal">
      <formula>$C109</formula>
    </cfRule>
  </conditionalFormatting>
  <conditionalFormatting sqref="A110:B110">
    <cfRule type="cellIs" dxfId="657" priority="58" stopIfTrue="1" operator="equal">
      <formula>0</formula>
    </cfRule>
  </conditionalFormatting>
  <conditionalFormatting sqref="C111">
    <cfRule type="cellIs" dxfId="656" priority="55" stopIfTrue="1" operator="equal">
      <formula>$C110</formula>
    </cfRule>
  </conditionalFormatting>
  <conditionalFormatting sqref="A111:B111">
    <cfRule type="cellIs" dxfId="655" priority="56" stopIfTrue="1" operator="equal">
      <formula>0</formula>
    </cfRule>
  </conditionalFormatting>
  <conditionalFormatting sqref="C112">
    <cfRule type="cellIs" dxfId="654" priority="53" stopIfTrue="1" operator="equal">
      <formula>$C111</formula>
    </cfRule>
  </conditionalFormatting>
  <conditionalFormatting sqref="A112:B112">
    <cfRule type="cellIs" dxfId="653" priority="54" stopIfTrue="1" operator="equal">
      <formula>0</formula>
    </cfRule>
  </conditionalFormatting>
  <conditionalFormatting sqref="C113">
    <cfRule type="cellIs" dxfId="652" priority="51" stopIfTrue="1" operator="equal">
      <formula>$C112</formula>
    </cfRule>
  </conditionalFormatting>
  <conditionalFormatting sqref="A113:B113">
    <cfRule type="cellIs" dxfId="651" priority="52" stopIfTrue="1" operator="equal">
      <formula>0</formula>
    </cfRule>
  </conditionalFormatting>
  <conditionalFormatting sqref="C114">
    <cfRule type="cellIs" dxfId="650" priority="49" stopIfTrue="1" operator="equal">
      <formula>$C113</formula>
    </cfRule>
  </conditionalFormatting>
  <conditionalFormatting sqref="A114:B114">
    <cfRule type="cellIs" dxfId="649" priority="50" stopIfTrue="1" operator="equal">
      <formula>0</formula>
    </cfRule>
  </conditionalFormatting>
  <conditionalFormatting sqref="C115">
    <cfRule type="cellIs" dxfId="648" priority="47" stopIfTrue="1" operator="equal">
      <formula>$C114</formula>
    </cfRule>
  </conditionalFormatting>
  <conditionalFormatting sqref="A115:B115">
    <cfRule type="cellIs" dxfId="647" priority="48" stopIfTrue="1" operator="equal">
      <formula>0</formula>
    </cfRule>
  </conditionalFormatting>
  <conditionalFormatting sqref="C116">
    <cfRule type="cellIs" dxfId="646" priority="45" stopIfTrue="1" operator="equal">
      <formula>$C115</formula>
    </cfRule>
  </conditionalFormatting>
  <conditionalFormatting sqref="A116:B116">
    <cfRule type="cellIs" dxfId="645" priority="46" stopIfTrue="1" operator="equal">
      <formula>0</formula>
    </cfRule>
  </conditionalFormatting>
  <conditionalFormatting sqref="C117">
    <cfRule type="cellIs" dxfId="644" priority="43" stopIfTrue="1" operator="equal">
      <formula>$C116</formula>
    </cfRule>
  </conditionalFormatting>
  <conditionalFormatting sqref="A117:B117">
    <cfRule type="cellIs" dxfId="643" priority="44" stopIfTrue="1" operator="equal">
      <formula>0</formula>
    </cfRule>
  </conditionalFormatting>
  <conditionalFormatting sqref="C118">
    <cfRule type="cellIs" dxfId="642" priority="41" stopIfTrue="1" operator="equal">
      <formula>$C117</formula>
    </cfRule>
  </conditionalFormatting>
  <conditionalFormatting sqref="A118:B118">
    <cfRule type="cellIs" dxfId="641" priority="42" stopIfTrue="1" operator="equal">
      <formula>0</formula>
    </cfRule>
  </conditionalFormatting>
  <conditionalFormatting sqref="C119">
    <cfRule type="cellIs" dxfId="640" priority="39" stopIfTrue="1" operator="equal">
      <formula>$C118</formula>
    </cfRule>
  </conditionalFormatting>
  <conditionalFormatting sqref="A119:B119">
    <cfRule type="cellIs" dxfId="639" priority="40" stopIfTrue="1" operator="equal">
      <formula>0</formula>
    </cfRule>
  </conditionalFormatting>
  <conditionalFormatting sqref="C120">
    <cfRule type="cellIs" dxfId="638" priority="37" stopIfTrue="1" operator="equal">
      <formula>$C119</formula>
    </cfRule>
  </conditionalFormatting>
  <conditionalFormatting sqref="A120:B120">
    <cfRule type="cellIs" dxfId="637" priority="38" stopIfTrue="1" operator="equal">
      <formula>0</formula>
    </cfRule>
  </conditionalFormatting>
  <conditionalFormatting sqref="C121">
    <cfRule type="cellIs" dxfId="636" priority="35" stopIfTrue="1" operator="equal">
      <formula>$C120</formula>
    </cfRule>
  </conditionalFormatting>
  <conditionalFormatting sqref="A121:B121">
    <cfRule type="cellIs" dxfId="635" priority="36" stopIfTrue="1" operator="equal">
      <formula>0</formula>
    </cfRule>
  </conditionalFormatting>
  <conditionalFormatting sqref="C144">
    <cfRule type="cellIs" dxfId="634" priority="244" stopIfTrue="1" operator="equal">
      <formula>$C128</formula>
    </cfRule>
  </conditionalFormatting>
  <conditionalFormatting sqref="C133">
    <cfRule type="cellIs" dxfId="633" priority="31" stopIfTrue="1" operator="equal">
      <formula>$C128</formula>
    </cfRule>
  </conditionalFormatting>
  <conditionalFormatting sqref="A133:B133">
    <cfRule type="cellIs" dxfId="632" priority="32" stopIfTrue="1" operator="equal">
      <formula>0</formula>
    </cfRule>
  </conditionalFormatting>
  <conditionalFormatting sqref="A134:B134">
    <cfRule type="cellIs" dxfId="631" priority="30" stopIfTrue="1" operator="equal">
      <formula>0</formula>
    </cfRule>
  </conditionalFormatting>
  <conditionalFormatting sqref="C137">
    <cfRule type="cellIs" dxfId="630" priority="27" stopIfTrue="1" operator="equal">
      <formula>$C134</formula>
    </cfRule>
  </conditionalFormatting>
  <conditionalFormatting sqref="A137:B137">
    <cfRule type="cellIs" dxfId="629" priority="28" stopIfTrue="1" operator="equal">
      <formula>0</formula>
    </cfRule>
  </conditionalFormatting>
  <conditionalFormatting sqref="A138:B138">
    <cfRule type="cellIs" dxfId="628" priority="26" stopIfTrue="1" operator="equal">
      <formula>0</formula>
    </cfRule>
  </conditionalFormatting>
  <conditionalFormatting sqref="C141">
    <cfRule type="cellIs" dxfId="627" priority="23" stopIfTrue="1" operator="equal">
      <formula>$C138</formula>
    </cfRule>
  </conditionalFormatting>
  <conditionalFormatting sqref="A141:B141">
    <cfRule type="cellIs" dxfId="626" priority="24" stopIfTrue="1" operator="equal">
      <formula>0</formula>
    </cfRule>
  </conditionalFormatting>
  <conditionalFormatting sqref="C142">
    <cfRule type="cellIs" dxfId="625" priority="21" stopIfTrue="1" operator="equal">
      <formula>$C141</formula>
    </cfRule>
  </conditionalFormatting>
  <conditionalFormatting sqref="A142:B142">
    <cfRule type="cellIs" dxfId="624" priority="22" stopIfTrue="1" operator="equal">
      <formula>0</formula>
    </cfRule>
  </conditionalFormatting>
  <conditionalFormatting sqref="C143">
    <cfRule type="cellIs" dxfId="623" priority="19" stopIfTrue="1" operator="equal">
      <formula>$C142</formula>
    </cfRule>
  </conditionalFormatting>
  <conditionalFormatting sqref="A143:B143">
    <cfRule type="cellIs" dxfId="622" priority="20" stopIfTrue="1" operator="equal">
      <formula>0</formula>
    </cfRule>
  </conditionalFormatting>
  <conditionalFormatting sqref="C96">
    <cfRule type="cellIs" dxfId="621" priority="15" stopIfTrue="1" operator="equal">
      <formula>$C95</formula>
    </cfRule>
  </conditionalFormatting>
  <conditionalFormatting sqref="A96">
    <cfRule type="cellIs" dxfId="620" priority="16" stopIfTrue="1" operator="equal">
      <formula>0</formula>
    </cfRule>
  </conditionalFormatting>
  <conditionalFormatting sqref="C106">
    <cfRule type="cellIs" dxfId="619" priority="13" stopIfTrue="1" operator="equal">
      <formula>$C104</formula>
    </cfRule>
  </conditionalFormatting>
  <conditionalFormatting sqref="A106:B106">
    <cfRule type="cellIs" dxfId="618" priority="14" stopIfTrue="1" operator="equal">
      <formula>0</formula>
    </cfRule>
  </conditionalFormatting>
  <conditionalFormatting sqref="C107">
    <cfRule type="cellIs" dxfId="617" priority="11" stopIfTrue="1" operator="equal">
      <formula>$C105</formula>
    </cfRule>
  </conditionalFormatting>
  <conditionalFormatting sqref="A107:B107">
    <cfRule type="cellIs" dxfId="616" priority="12" stopIfTrue="1" operator="equal">
      <formula>0</formula>
    </cfRule>
  </conditionalFormatting>
  <conditionalFormatting sqref="C129:C132">
    <cfRule type="cellIs" dxfId="615" priority="9" stopIfTrue="1" operator="equal">
      <formula>$C124</formula>
    </cfRule>
  </conditionalFormatting>
  <conditionalFormatting sqref="A129:B132">
    <cfRule type="cellIs" dxfId="614" priority="10" stopIfTrue="1" operator="equal">
      <formula>0</formula>
    </cfRule>
  </conditionalFormatting>
  <conditionalFormatting sqref="C135">
    <cfRule type="cellIs" dxfId="613" priority="7" stopIfTrue="1" operator="equal">
      <formula>$C132</formula>
    </cfRule>
  </conditionalFormatting>
  <conditionalFormatting sqref="A135:B135">
    <cfRule type="cellIs" dxfId="612" priority="8" stopIfTrue="1" operator="equal">
      <formula>0</formula>
    </cfRule>
  </conditionalFormatting>
  <conditionalFormatting sqref="C136">
    <cfRule type="cellIs" dxfId="611" priority="5" stopIfTrue="1" operator="equal">
      <formula>$C133</formula>
    </cfRule>
  </conditionalFormatting>
  <conditionalFormatting sqref="A136:B136">
    <cfRule type="cellIs" dxfId="610" priority="6" stopIfTrue="1" operator="equal">
      <formula>0</formula>
    </cfRule>
  </conditionalFormatting>
  <conditionalFormatting sqref="C139:C140">
    <cfRule type="cellIs" dxfId="609" priority="3" stopIfTrue="1" operator="equal">
      <formula>$C136</formula>
    </cfRule>
  </conditionalFormatting>
  <conditionalFormatting sqref="A139:B140">
    <cfRule type="cellIs" dxfId="608" priority="4" stopIfTrue="1" operator="equal">
      <formula>0</formula>
    </cfRule>
  </conditionalFormatting>
  <conditionalFormatting sqref="C92">
    <cfRule type="cellIs" dxfId="607" priority="2" stopIfTrue="1" operator="equal">
      <formula>$C91</formula>
    </cfRule>
  </conditionalFormatting>
  <conditionalFormatting sqref="A92">
    <cfRule type="cellIs" dxfId="606" priority="1" stopIfTrue="1" operator="equal">
      <formula>0</formula>
    </cfRule>
  </conditionalFormatting>
  <pageMargins left="0.31496062992125984" right="0.31496062992125984" top="0.39370078740157483" bottom="0.39370078740157483" header="0" footer="0"/>
  <pageSetup paperSize="9" scale="68"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0"/>
  <sheetViews>
    <sheetView topLeftCell="A19" zoomScaleNormal="100" workbookViewId="0">
      <selection activeCell="AN79" sqref="AN79:AR80"/>
    </sheetView>
  </sheetViews>
  <sheetFormatPr defaultColWidth="9.1796875" defaultRowHeight="13" x14ac:dyDescent="0.3"/>
  <cols>
    <col min="1" max="1" width="3.26953125" style="1" customWidth="1"/>
    <col min="2" max="2" width="3.453125" style="1" customWidth="1"/>
    <col min="3" max="8" width="2.81640625" style="1" customWidth="1"/>
    <col min="9" max="9" width="15.36328125" style="1" customWidth="1"/>
    <col min="10"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16" t="s">
        <v>7</v>
      </c>
      <c r="B14" s="112" t="s">
        <v>97</v>
      </c>
      <c r="C14" s="113"/>
      <c r="D14" s="113"/>
      <c r="E14" s="113"/>
      <c r="F14" s="113"/>
      <c r="G14" s="113"/>
      <c r="H14" s="113"/>
      <c r="I14" s="113"/>
      <c r="J14" s="113"/>
      <c r="K14" s="113"/>
      <c r="L14" s="113"/>
      <c r="M14" s="53"/>
      <c r="N14" s="313" t="s">
        <v>98</v>
      </c>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313" t="s">
        <v>103</v>
      </c>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x14ac:dyDescent="0.3">
      <c r="A20" s="16" t="s">
        <v>34</v>
      </c>
      <c r="B20" s="123" t="s">
        <v>182</v>
      </c>
      <c r="C20" s="124"/>
      <c r="D20" s="124"/>
      <c r="E20" s="124"/>
      <c r="F20" s="124"/>
      <c r="G20" s="124"/>
      <c r="H20" s="124"/>
      <c r="I20" s="124"/>
      <c r="J20" s="124"/>
      <c r="K20" s="124"/>
      <c r="L20" s="124"/>
      <c r="M20"/>
      <c r="N20" s="123" t="s">
        <v>184</v>
      </c>
      <c r="O20" s="124"/>
      <c r="P20" s="124"/>
      <c r="Q20" s="124"/>
      <c r="R20" s="124"/>
      <c r="S20" s="124"/>
      <c r="T20" s="124"/>
      <c r="U20" s="124"/>
      <c r="V20" s="124"/>
      <c r="W20" s="124"/>
      <c r="X20" s="124"/>
      <c r="Y20" s="124"/>
      <c r="Z20" s="21"/>
      <c r="AA20" s="123" t="s">
        <v>185</v>
      </c>
      <c r="AB20" s="124"/>
      <c r="AC20" s="124"/>
      <c r="AD20" s="124"/>
      <c r="AE20" s="124"/>
      <c r="AF20" s="124"/>
      <c r="AG20" s="124"/>
      <c r="AH20" s="124"/>
      <c r="AI20" s="124"/>
      <c r="AJ20" s="21"/>
      <c r="AK20" s="314" t="s">
        <v>183</v>
      </c>
      <c r="AL20" s="315"/>
      <c r="AM20" s="315"/>
      <c r="AN20" s="315"/>
      <c r="AO20" s="315"/>
      <c r="AP20" s="315"/>
      <c r="AQ20" s="315"/>
      <c r="AR20" s="315"/>
      <c r="AS20" s="315"/>
      <c r="AT20" s="315"/>
      <c r="AU20" s="315"/>
      <c r="AV20" s="315"/>
      <c r="AW20" s="315"/>
      <c r="AX20" s="315"/>
      <c r="AY20" s="315"/>
      <c r="AZ20" s="315"/>
      <c r="BA20" s="315"/>
      <c r="BB20" s="315"/>
      <c r="BC20" s="315"/>
      <c r="BD20" s="21"/>
      <c r="BE20" s="255" t="s">
        <v>571</v>
      </c>
      <c r="BF20" s="256"/>
      <c r="BG20" s="256"/>
      <c r="BH20" s="256"/>
      <c r="BI20" s="256"/>
      <c r="BJ20" s="256"/>
      <c r="BK20" s="256"/>
      <c r="BL20" s="256"/>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7.75" customHeight="1" x14ac:dyDescent="0.3">
      <c r="A24" s="119" t="s">
        <v>3</v>
      </c>
      <c r="B24" s="119"/>
      <c r="C24" s="119"/>
      <c r="D24" s="119"/>
      <c r="E24" s="119"/>
      <c r="F24" s="119"/>
      <c r="G24" s="120" t="s">
        <v>38</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2"/>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x14ac:dyDescent="0.3">
      <c r="A26" s="119">
        <v>1</v>
      </c>
      <c r="B26" s="119"/>
      <c r="C26" s="119"/>
      <c r="D26" s="119"/>
      <c r="E26" s="119"/>
      <c r="F26" s="119"/>
      <c r="G26" s="130" t="s">
        <v>350</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3">
      <c r="A28" s="118" t="s">
        <v>351</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11" customHeight="1" x14ac:dyDescent="0.3">
      <c r="A29" s="316"/>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row>
    <row r="30" spans="1:79" ht="12.75" hidden="1" customHeight="1" x14ac:dyDescent="0.3">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03" t="s">
        <v>39</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5"/>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customHeight="1" x14ac:dyDescent="0.3">
      <c r="A34" s="119">
        <v>1</v>
      </c>
      <c r="B34" s="119"/>
      <c r="C34" s="119"/>
      <c r="D34" s="119"/>
      <c r="E34" s="119"/>
      <c r="F34" s="119"/>
      <c r="G34" s="133" t="s">
        <v>352</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CA34" s="1" t="s">
        <v>48</v>
      </c>
    </row>
    <row r="35" spans="1:79" ht="15" customHeight="1" x14ac:dyDescent="0.3">
      <c r="A35" s="119">
        <v>2</v>
      </c>
      <c r="B35" s="119"/>
      <c r="C35" s="119"/>
      <c r="D35" s="119"/>
      <c r="E35" s="119"/>
      <c r="F35" s="119"/>
      <c r="G35" s="133" t="s">
        <v>353</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5"/>
    </row>
    <row r="36" spans="1:79" ht="15" hidden="1" customHeight="1" x14ac:dyDescent="0.3">
      <c r="A36" s="119">
        <v>3</v>
      </c>
      <c r="B36" s="119"/>
      <c r="C36" s="119"/>
      <c r="D36" s="119"/>
      <c r="E36" s="119"/>
      <c r="F36" s="119"/>
      <c r="G36" s="133"/>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5"/>
    </row>
    <row r="37" spans="1:79" ht="15" hidden="1" customHeight="1" x14ac:dyDescent="0.3">
      <c r="A37" s="119">
        <v>4</v>
      </c>
      <c r="B37" s="119"/>
      <c r="C37" s="119"/>
      <c r="D37" s="119"/>
      <c r="E37" s="119"/>
      <c r="F37" s="119"/>
      <c r="G37" s="133"/>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5"/>
    </row>
    <row r="39" spans="1:79" ht="15.75" customHeight="1" x14ac:dyDescent="0.3">
      <c r="A39" s="118" t="s">
        <v>73</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row>
    <row r="40" spans="1:79" ht="15.75" customHeight="1" x14ac:dyDescent="0.3">
      <c r="A40" s="118" t="s">
        <v>74</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row>
    <row r="41" spans="1:79" ht="15" customHeight="1" x14ac:dyDescent="0.3">
      <c r="A41" s="136" t="s">
        <v>102</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row>
    <row r="42" spans="1:79" s="46" customFormat="1" ht="34.5" customHeight="1" x14ac:dyDescent="0.25">
      <c r="A42" s="248" t="s">
        <v>3</v>
      </c>
      <c r="B42" s="248"/>
      <c r="C42" s="248" t="s">
        <v>66</v>
      </c>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t="s">
        <v>25</v>
      </c>
      <c r="AB42" s="248"/>
      <c r="AC42" s="248"/>
      <c r="AD42" s="248"/>
      <c r="AE42" s="248"/>
      <c r="AF42" s="248"/>
      <c r="AG42" s="248"/>
      <c r="AH42" s="248"/>
      <c r="AI42" s="248"/>
      <c r="AJ42" s="248"/>
      <c r="AK42" s="248"/>
      <c r="AL42" s="248"/>
      <c r="AM42" s="248"/>
      <c r="AN42" s="248"/>
      <c r="AO42" s="248"/>
      <c r="AP42" s="248" t="s">
        <v>44</v>
      </c>
      <c r="AQ42" s="248"/>
      <c r="AR42" s="248"/>
      <c r="AS42" s="248"/>
      <c r="AT42" s="248"/>
      <c r="AU42" s="248"/>
      <c r="AV42" s="248"/>
      <c r="AW42" s="248"/>
      <c r="AX42" s="248"/>
      <c r="AY42" s="248"/>
      <c r="AZ42" s="248"/>
      <c r="BA42" s="248"/>
      <c r="BB42" s="248"/>
      <c r="BC42" s="248"/>
      <c r="BD42" s="248" t="s">
        <v>0</v>
      </c>
      <c r="BE42" s="248"/>
      <c r="BF42" s="248"/>
      <c r="BG42" s="248"/>
      <c r="BH42" s="248"/>
      <c r="BI42" s="248"/>
      <c r="BJ42" s="248"/>
      <c r="BK42" s="248"/>
      <c r="BL42" s="248"/>
      <c r="BM42" s="248"/>
      <c r="BN42" s="248"/>
      <c r="BO42" s="248"/>
      <c r="BP42" s="248"/>
      <c r="BQ42" s="248"/>
    </row>
    <row r="43" spans="1:79" s="46" customFormat="1" ht="25.5" customHeight="1" x14ac:dyDescent="0.25">
      <c r="A43" s="248"/>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t="s">
        <v>2</v>
      </c>
      <c r="AB43" s="248"/>
      <c r="AC43" s="248"/>
      <c r="AD43" s="248"/>
      <c r="AE43" s="248"/>
      <c r="AF43" s="248" t="s">
        <v>1</v>
      </c>
      <c r="AG43" s="248"/>
      <c r="AH43" s="248"/>
      <c r="AI43" s="248"/>
      <c r="AJ43" s="248"/>
      <c r="AK43" s="248" t="s">
        <v>26</v>
      </c>
      <c r="AL43" s="248"/>
      <c r="AM43" s="248"/>
      <c r="AN43" s="248"/>
      <c r="AO43" s="248"/>
      <c r="AP43" s="248" t="s">
        <v>2</v>
      </c>
      <c r="AQ43" s="248"/>
      <c r="AR43" s="248"/>
      <c r="AS43" s="248"/>
      <c r="AT43" s="248"/>
      <c r="AU43" s="248" t="s">
        <v>1</v>
      </c>
      <c r="AV43" s="248"/>
      <c r="AW43" s="248"/>
      <c r="AX43" s="248"/>
      <c r="AY43" s="248"/>
      <c r="AZ43" s="248" t="s">
        <v>26</v>
      </c>
      <c r="BA43" s="248"/>
      <c r="BB43" s="248"/>
      <c r="BC43" s="248"/>
      <c r="BD43" s="248" t="s">
        <v>2</v>
      </c>
      <c r="BE43" s="248"/>
      <c r="BF43" s="248"/>
      <c r="BG43" s="248"/>
      <c r="BH43" s="248"/>
      <c r="BI43" s="248" t="s">
        <v>1</v>
      </c>
      <c r="BJ43" s="248"/>
      <c r="BK43" s="248"/>
      <c r="BL43" s="248"/>
      <c r="BM43" s="248"/>
      <c r="BN43" s="248" t="s">
        <v>27</v>
      </c>
      <c r="BO43" s="248"/>
      <c r="BP43" s="248"/>
      <c r="BQ43" s="248"/>
    </row>
    <row r="44" spans="1:79" s="46" customFormat="1" ht="16" customHeight="1" x14ac:dyDescent="0.25">
      <c r="A44" s="259">
        <v>1</v>
      </c>
      <c r="B44" s="259"/>
      <c r="C44" s="259">
        <v>2</v>
      </c>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137">
        <v>3</v>
      </c>
      <c r="AB44" s="139"/>
      <c r="AC44" s="139"/>
      <c r="AD44" s="139"/>
      <c r="AE44" s="138"/>
      <c r="AF44" s="137">
        <v>4</v>
      </c>
      <c r="AG44" s="139"/>
      <c r="AH44" s="139"/>
      <c r="AI44" s="139"/>
      <c r="AJ44" s="138"/>
      <c r="AK44" s="137">
        <v>5</v>
      </c>
      <c r="AL44" s="139"/>
      <c r="AM44" s="139"/>
      <c r="AN44" s="139"/>
      <c r="AO44" s="138"/>
      <c r="AP44" s="137">
        <v>6</v>
      </c>
      <c r="AQ44" s="139"/>
      <c r="AR44" s="139"/>
      <c r="AS44" s="139"/>
      <c r="AT44" s="138"/>
      <c r="AU44" s="137">
        <v>7</v>
      </c>
      <c r="AV44" s="139"/>
      <c r="AW44" s="139"/>
      <c r="AX44" s="139"/>
      <c r="AY44" s="138"/>
      <c r="AZ44" s="137">
        <v>8</v>
      </c>
      <c r="BA44" s="139"/>
      <c r="BB44" s="139"/>
      <c r="BC44" s="138"/>
      <c r="BD44" s="137">
        <v>9</v>
      </c>
      <c r="BE44" s="139"/>
      <c r="BF44" s="139"/>
      <c r="BG44" s="139"/>
      <c r="BH44" s="138"/>
      <c r="BI44" s="259">
        <v>10</v>
      </c>
      <c r="BJ44" s="259"/>
      <c r="BK44" s="259"/>
      <c r="BL44" s="259"/>
      <c r="BM44" s="259"/>
      <c r="BN44" s="259">
        <v>11</v>
      </c>
      <c r="BO44" s="259"/>
      <c r="BP44" s="259"/>
      <c r="BQ44" s="259"/>
    </row>
    <row r="45" spans="1:79" ht="15.75" hidden="1" customHeight="1" x14ac:dyDescent="0.3">
      <c r="A45" s="119" t="s">
        <v>13</v>
      </c>
      <c r="B45" s="119"/>
      <c r="C45" s="104" t="s">
        <v>14</v>
      </c>
      <c r="D45" s="104"/>
      <c r="E45" s="104"/>
      <c r="F45" s="104"/>
      <c r="G45" s="104"/>
      <c r="H45" s="104"/>
      <c r="I45" s="104"/>
      <c r="J45" s="104"/>
      <c r="K45" s="104"/>
      <c r="L45" s="104"/>
      <c r="M45" s="104"/>
      <c r="N45" s="104"/>
      <c r="O45" s="104"/>
      <c r="P45" s="104"/>
      <c r="Q45" s="104"/>
      <c r="R45" s="104"/>
      <c r="S45" s="104"/>
      <c r="T45" s="104"/>
      <c r="U45" s="104"/>
      <c r="V45" s="104"/>
      <c r="W45" s="104"/>
      <c r="X45" s="104"/>
      <c r="Y45" s="104"/>
      <c r="Z45" s="105"/>
      <c r="AA45" s="261" t="s">
        <v>10</v>
      </c>
      <c r="AB45" s="261"/>
      <c r="AC45" s="261"/>
      <c r="AD45" s="261"/>
      <c r="AE45" s="261"/>
      <c r="AF45" s="261" t="s">
        <v>9</v>
      </c>
      <c r="AG45" s="261"/>
      <c r="AH45" s="261"/>
      <c r="AI45" s="261"/>
      <c r="AJ45" s="261"/>
      <c r="AK45" s="262" t="s">
        <v>16</v>
      </c>
      <c r="AL45" s="262"/>
      <c r="AM45" s="262"/>
      <c r="AN45" s="262"/>
      <c r="AO45" s="262"/>
      <c r="AP45" s="261" t="s">
        <v>11</v>
      </c>
      <c r="AQ45" s="261"/>
      <c r="AR45" s="261"/>
      <c r="AS45" s="261"/>
      <c r="AT45" s="261"/>
      <c r="AU45" s="261" t="s">
        <v>12</v>
      </c>
      <c r="AV45" s="261"/>
      <c r="AW45" s="261"/>
      <c r="AX45" s="261"/>
      <c r="AY45" s="261"/>
      <c r="AZ45" s="262" t="s">
        <v>16</v>
      </c>
      <c r="BA45" s="262"/>
      <c r="BB45" s="262"/>
      <c r="BC45" s="262"/>
      <c r="BD45" s="243" t="s">
        <v>31</v>
      </c>
      <c r="BE45" s="243"/>
      <c r="BF45" s="243"/>
      <c r="BG45" s="243"/>
      <c r="BH45" s="243"/>
      <c r="BI45" s="243" t="s">
        <v>31</v>
      </c>
      <c r="BJ45" s="243"/>
      <c r="BK45" s="243"/>
      <c r="BL45" s="243"/>
      <c r="BM45" s="243"/>
      <c r="BN45" s="263" t="s">
        <v>16</v>
      </c>
      <c r="BO45" s="263"/>
      <c r="BP45" s="263"/>
      <c r="BQ45" s="263"/>
      <c r="CA45" s="1" t="s">
        <v>19</v>
      </c>
    </row>
    <row r="46" spans="1:79" ht="15" customHeight="1" x14ac:dyDescent="0.3">
      <c r="A46" s="260">
        <v>1</v>
      </c>
      <c r="B46" s="260"/>
      <c r="C46" s="151" t="s">
        <v>170</v>
      </c>
      <c r="D46" s="257"/>
      <c r="E46" s="257"/>
      <c r="F46" s="257"/>
      <c r="G46" s="257"/>
      <c r="H46" s="257"/>
      <c r="I46" s="257"/>
      <c r="J46" s="257"/>
      <c r="K46" s="257"/>
      <c r="L46" s="257"/>
      <c r="M46" s="257"/>
      <c r="N46" s="257"/>
      <c r="O46" s="257"/>
      <c r="P46" s="257"/>
      <c r="Q46" s="257"/>
      <c r="R46" s="257"/>
      <c r="S46" s="257"/>
      <c r="T46" s="257"/>
      <c r="U46" s="257"/>
      <c r="V46" s="257"/>
      <c r="W46" s="257"/>
      <c r="X46" s="257"/>
      <c r="Y46" s="257"/>
      <c r="Z46" s="258"/>
      <c r="AA46" s="254">
        <v>680000</v>
      </c>
      <c r="AB46" s="254"/>
      <c r="AC46" s="254"/>
      <c r="AD46" s="254"/>
      <c r="AE46" s="254"/>
      <c r="AF46" s="254">
        <v>0</v>
      </c>
      <c r="AG46" s="254"/>
      <c r="AH46" s="254"/>
      <c r="AI46" s="254"/>
      <c r="AJ46" s="254"/>
      <c r="AK46" s="254">
        <f>AA46+AF46</f>
        <v>680000</v>
      </c>
      <c r="AL46" s="254"/>
      <c r="AM46" s="254"/>
      <c r="AN46" s="254"/>
      <c r="AO46" s="254"/>
      <c r="AP46" s="254">
        <v>680000</v>
      </c>
      <c r="AQ46" s="254"/>
      <c r="AR46" s="254"/>
      <c r="AS46" s="254"/>
      <c r="AT46" s="254"/>
      <c r="AU46" s="254">
        <v>0</v>
      </c>
      <c r="AV46" s="254"/>
      <c r="AW46" s="254"/>
      <c r="AX46" s="254"/>
      <c r="AY46" s="254"/>
      <c r="AZ46" s="254">
        <f>AP46+AU46</f>
        <v>680000</v>
      </c>
      <c r="BA46" s="254"/>
      <c r="BB46" s="254"/>
      <c r="BC46" s="254"/>
      <c r="BD46" s="254">
        <f>AP46-AA46</f>
        <v>0</v>
      </c>
      <c r="BE46" s="254"/>
      <c r="BF46" s="254"/>
      <c r="BG46" s="254"/>
      <c r="BH46" s="254"/>
      <c r="BI46" s="254">
        <f>AU46-AF46</f>
        <v>0</v>
      </c>
      <c r="BJ46" s="254"/>
      <c r="BK46" s="254"/>
      <c r="BL46" s="254"/>
      <c r="BM46" s="254"/>
      <c r="BN46" s="254">
        <f>BD46+BI46</f>
        <v>0</v>
      </c>
      <c r="BO46" s="254"/>
      <c r="BP46" s="254"/>
      <c r="BQ46" s="254"/>
      <c r="CA46" s="1" t="s">
        <v>20</v>
      </c>
    </row>
    <row r="47" spans="1:79" ht="33" customHeight="1" x14ac:dyDescent="0.3">
      <c r="A47" s="260">
        <v>2</v>
      </c>
      <c r="B47" s="260"/>
      <c r="C47" s="151" t="s">
        <v>171</v>
      </c>
      <c r="D47" s="257"/>
      <c r="E47" s="257"/>
      <c r="F47" s="257"/>
      <c r="G47" s="257"/>
      <c r="H47" s="257"/>
      <c r="I47" s="257"/>
      <c r="J47" s="257"/>
      <c r="K47" s="257"/>
      <c r="L47" s="257"/>
      <c r="M47" s="257"/>
      <c r="N47" s="257"/>
      <c r="O47" s="257"/>
      <c r="P47" s="257"/>
      <c r="Q47" s="257"/>
      <c r="R47" s="257"/>
      <c r="S47" s="257"/>
      <c r="T47" s="257"/>
      <c r="U47" s="257"/>
      <c r="V47" s="257"/>
      <c r="W47" s="257"/>
      <c r="X47" s="257"/>
      <c r="Y47" s="257"/>
      <c r="Z47" s="258"/>
      <c r="AA47" s="254">
        <v>20851670</v>
      </c>
      <c r="AB47" s="254"/>
      <c r="AC47" s="254"/>
      <c r="AD47" s="254"/>
      <c r="AE47" s="254"/>
      <c r="AF47" s="254">
        <v>0</v>
      </c>
      <c r="AG47" s="254"/>
      <c r="AH47" s="254"/>
      <c r="AI47" s="254"/>
      <c r="AJ47" s="254"/>
      <c r="AK47" s="254">
        <f>AA47+AF47</f>
        <v>20851670</v>
      </c>
      <c r="AL47" s="254"/>
      <c r="AM47" s="254"/>
      <c r="AN47" s="254"/>
      <c r="AO47" s="254"/>
      <c r="AP47" s="254">
        <v>20849377</v>
      </c>
      <c r="AQ47" s="254"/>
      <c r="AR47" s="254"/>
      <c r="AS47" s="254"/>
      <c r="AT47" s="254"/>
      <c r="AU47" s="254">
        <v>0</v>
      </c>
      <c r="AV47" s="254"/>
      <c r="AW47" s="254"/>
      <c r="AX47" s="254"/>
      <c r="AY47" s="254"/>
      <c r="AZ47" s="254">
        <f t="shared" ref="AZ47:AZ48" si="0">AP47+AU47</f>
        <v>20849377</v>
      </c>
      <c r="BA47" s="254"/>
      <c r="BB47" s="254"/>
      <c r="BC47" s="254"/>
      <c r="BD47" s="254">
        <f>AP47-AA47</f>
        <v>-2293</v>
      </c>
      <c r="BE47" s="254"/>
      <c r="BF47" s="254"/>
      <c r="BG47" s="254"/>
      <c r="BH47" s="254"/>
      <c r="BI47" s="254">
        <f>AU47-AF47</f>
        <v>0</v>
      </c>
      <c r="BJ47" s="254"/>
      <c r="BK47" s="254"/>
      <c r="BL47" s="254"/>
      <c r="BM47" s="254"/>
      <c r="BN47" s="254">
        <f>BD47+BI47</f>
        <v>-2293</v>
      </c>
      <c r="BO47" s="254"/>
      <c r="BP47" s="254"/>
      <c r="BQ47" s="254"/>
    </row>
    <row r="48" spans="1:79" ht="26" customHeight="1" x14ac:dyDescent="0.3">
      <c r="A48" s="260">
        <v>3</v>
      </c>
      <c r="B48" s="260"/>
      <c r="C48" s="151" t="s">
        <v>492</v>
      </c>
      <c r="D48" s="257"/>
      <c r="E48" s="257"/>
      <c r="F48" s="257"/>
      <c r="G48" s="257"/>
      <c r="H48" s="257"/>
      <c r="I48" s="257"/>
      <c r="J48" s="257"/>
      <c r="K48" s="257"/>
      <c r="L48" s="257"/>
      <c r="M48" s="257"/>
      <c r="N48" s="257"/>
      <c r="O48" s="257"/>
      <c r="P48" s="257"/>
      <c r="Q48" s="257"/>
      <c r="R48" s="257"/>
      <c r="S48" s="257"/>
      <c r="T48" s="257"/>
      <c r="U48" s="257"/>
      <c r="V48" s="257"/>
      <c r="W48" s="257"/>
      <c r="X48" s="257"/>
      <c r="Y48" s="257"/>
      <c r="Z48" s="258"/>
      <c r="AA48" s="254">
        <v>1000</v>
      </c>
      <c r="AB48" s="254"/>
      <c r="AC48" s="254"/>
      <c r="AD48" s="254"/>
      <c r="AE48" s="254"/>
      <c r="AF48" s="254">
        <v>0</v>
      </c>
      <c r="AG48" s="254"/>
      <c r="AH48" s="254"/>
      <c r="AI48" s="254"/>
      <c r="AJ48" s="254"/>
      <c r="AK48" s="254">
        <f>AA48+AF48</f>
        <v>1000</v>
      </c>
      <c r="AL48" s="254"/>
      <c r="AM48" s="254"/>
      <c r="AN48" s="254"/>
      <c r="AO48" s="254"/>
      <c r="AP48" s="254">
        <v>1000</v>
      </c>
      <c r="AQ48" s="254"/>
      <c r="AR48" s="254"/>
      <c r="AS48" s="254"/>
      <c r="AT48" s="254"/>
      <c r="AU48" s="254">
        <v>0</v>
      </c>
      <c r="AV48" s="254"/>
      <c r="AW48" s="254"/>
      <c r="AX48" s="254"/>
      <c r="AY48" s="254"/>
      <c r="AZ48" s="254">
        <f t="shared" si="0"/>
        <v>1000</v>
      </c>
      <c r="BA48" s="254"/>
      <c r="BB48" s="254"/>
      <c r="BC48" s="254"/>
      <c r="BD48" s="254">
        <f>AP48-AA48</f>
        <v>0</v>
      </c>
      <c r="BE48" s="254"/>
      <c r="BF48" s="254"/>
      <c r="BG48" s="254"/>
      <c r="BH48" s="254"/>
      <c r="BI48" s="254">
        <f>AU48-AF48</f>
        <v>0</v>
      </c>
      <c r="BJ48" s="254"/>
      <c r="BK48" s="254"/>
      <c r="BL48" s="254"/>
      <c r="BM48" s="254"/>
      <c r="BN48" s="254">
        <f>BD48+BI48</f>
        <v>0</v>
      </c>
      <c r="BO48" s="254"/>
      <c r="BP48" s="254"/>
      <c r="BQ48" s="254"/>
    </row>
    <row r="49" spans="1:79" s="37" customFormat="1" ht="15" customHeight="1" x14ac:dyDescent="0.3">
      <c r="A49" s="288"/>
      <c r="B49" s="288"/>
      <c r="C49" s="211" t="s">
        <v>80</v>
      </c>
      <c r="D49" s="289"/>
      <c r="E49" s="289"/>
      <c r="F49" s="289"/>
      <c r="G49" s="289"/>
      <c r="H49" s="289"/>
      <c r="I49" s="289"/>
      <c r="J49" s="289"/>
      <c r="K49" s="289"/>
      <c r="L49" s="289"/>
      <c r="M49" s="289"/>
      <c r="N49" s="289"/>
      <c r="O49" s="289"/>
      <c r="P49" s="289"/>
      <c r="Q49" s="289"/>
      <c r="R49" s="289"/>
      <c r="S49" s="289"/>
      <c r="T49" s="289"/>
      <c r="U49" s="289"/>
      <c r="V49" s="289"/>
      <c r="W49" s="289"/>
      <c r="X49" s="289"/>
      <c r="Y49" s="289"/>
      <c r="Z49" s="290"/>
      <c r="AA49" s="287">
        <f>AA46+AA47+AA48</f>
        <v>21532670</v>
      </c>
      <c r="AB49" s="287"/>
      <c r="AC49" s="287"/>
      <c r="AD49" s="287"/>
      <c r="AE49" s="287"/>
      <c r="AF49" s="287">
        <v>0</v>
      </c>
      <c r="AG49" s="287"/>
      <c r="AH49" s="287"/>
      <c r="AI49" s="287"/>
      <c r="AJ49" s="287"/>
      <c r="AK49" s="287">
        <f>AA49+AF49</f>
        <v>21532670</v>
      </c>
      <c r="AL49" s="287"/>
      <c r="AM49" s="287"/>
      <c r="AN49" s="287"/>
      <c r="AO49" s="287"/>
      <c r="AP49" s="287">
        <f>AP46+AP47+AP48</f>
        <v>21530377</v>
      </c>
      <c r="AQ49" s="287"/>
      <c r="AR49" s="287"/>
      <c r="AS49" s="287"/>
      <c r="AT49" s="287"/>
      <c r="AU49" s="287">
        <v>0</v>
      </c>
      <c r="AV49" s="287"/>
      <c r="AW49" s="287"/>
      <c r="AX49" s="287"/>
      <c r="AY49" s="287"/>
      <c r="AZ49" s="287">
        <f>AP49+AU49</f>
        <v>21530377</v>
      </c>
      <c r="BA49" s="287"/>
      <c r="BB49" s="287"/>
      <c r="BC49" s="287"/>
      <c r="BD49" s="287">
        <f>AP49-AA49</f>
        <v>-2293</v>
      </c>
      <c r="BE49" s="287"/>
      <c r="BF49" s="287"/>
      <c r="BG49" s="287"/>
      <c r="BH49" s="287"/>
      <c r="BI49" s="287">
        <f>AU49-AF49</f>
        <v>0</v>
      </c>
      <c r="BJ49" s="287"/>
      <c r="BK49" s="287"/>
      <c r="BL49" s="287"/>
      <c r="BM49" s="287"/>
      <c r="BN49" s="287">
        <f>BD49+BI49</f>
        <v>-2293</v>
      </c>
      <c r="BO49" s="287"/>
      <c r="BP49" s="287"/>
      <c r="BQ49" s="287"/>
    </row>
    <row r="51" spans="1:79" ht="29.25" customHeight="1" x14ac:dyDescent="0.3">
      <c r="A51" s="118" t="s">
        <v>75</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row>
    <row r="52" spans="1:79" ht="9.75" customHeight="1"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row>
    <row r="53" spans="1:79" ht="15.75" customHeight="1" x14ac:dyDescent="0.3">
      <c r="A53" s="264" t="s">
        <v>3</v>
      </c>
      <c r="B53" s="264"/>
      <c r="C53" s="119" t="s">
        <v>60</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row>
    <row r="54" spans="1:79" x14ac:dyDescent="0.3">
      <c r="A54" s="259">
        <v>1</v>
      </c>
      <c r="B54" s="259"/>
      <c r="C54" s="322">
        <v>2</v>
      </c>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row>
    <row r="55" spans="1:79" ht="50.5" hidden="1" customHeight="1" x14ac:dyDescent="0.3">
      <c r="A55" s="137">
        <v>1</v>
      </c>
      <c r="B55" s="138"/>
      <c r="C55" s="310" t="s">
        <v>354</v>
      </c>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2"/>
      <c r="CA55" s="1" t="s">
        <v>69</v>
      </c>
    </row>
    <row r="56" spans="1:79" ht="37" customHeight="1" x14ac:dyDescent="0.3">
      <c r="A56" s="137">
        <v>2</v>
      </c>
      <c r="B56" s="138"/>
      <c r="C56" s="310" t="s">
        <v>536</v>
      </c>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2"/>
      <c r="CA56" s="1" t="s">
        <v>69</v>
      </c>
    </row>
    <row r="58" spans="1:79" ht="15.75" customHeight="1" x14ac:dyDescent="0.3">
      <c r="A58" s="118" t="s">
        <v>42</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row>
    <row r="59" spans="1:79" ht="15" customHeight="1" x14ac:dyDescent="0.3">
      <c r="A59" s="136" t="s">
        <v>102</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row>
    <row r="60" spans="1:79" s="46" customFormat="1" ht="28.5" customHeight="1" x14ac:dyDescent="0.25">
      <c r="A60" s="318" t="s">
        <v>3</v>
      </c>
      <c r="B60" s="319"/>
      <c r="C60" s="248" t="s">
        <v>28</v>
      </c>
      <c r="D60" s="248"/>
      <c r="E60" s="248"/>
      <c r="F60" s="248"/>
      <c r="G60" s="248"/>
      <c r="H60" s="248"/>
      <c r="I60" s="248"/>
      <c r="J60" s="248"/>
      <c r="K60" s="248"/>
      <c r="L60" s="248"/>
      <c r="M60" s="248"/>
      <c r="N60" s="248"/>
      <c r="O60" s="248"/>
      <c r="P60" s="248"/>
      <c r="Q60" s="248"/>
      <c r="R60" s="248"/>
      <c r="S60" s="248" t="s">
        <v>25</v>
      </c>
      <c r="T60" s="248"/>
      <c r="U60" s="248"/>
      <c r="V60" s="248"/>
      <c r="W60" s="248"/>
      <c r="X60" s="248"/>
      <c r="Y60" s="248"/>
      <c r="Z60" s="248"/>
      <c r="AA60" s="248"/>
      <c r="AB60" s="248"/>
      <c r="AC60" s="248"/>
      <c r="AD60" s="248"/>
      <c r="AE60" s="248"/>
      <c r="AF60" s="248"/>
      <c r="AG60" s="248"/>
      <c r="AH60" s="248"/>
      <c r="AI60" s="248" t="s">
        <v>44</v>
      </c>
      <c r="AJ60" s="248"/>
      <c r="AK60" s="248"/>
      <c r="AL60" s="248"/>
      <c r="AM60" s="248"/>
      <c r="AN60" s="248"/>
      <c r="AO60" s="248"/>
      <c r="AP60" s="248"/>
      <c r="AQ60" s="248"/>
      <c r="AR60" s="248"/>
      <c r="AS60" s="248"/>
      <c r="AT60" s="248"/>
      <c r="AU60" s="248"/>
      <c r="AV60" s="248"/>
      <c r="AW60" s="248"/>
      <c r="AX60" s="248"/>
      <c r="AY60" s="248" t="s">
        <v>0</v>
      </c>
      <c r="AZ60" s="248"/>
      <c r="BA60" s="248"/>
      <c r="BB60" s="248"/>
      <c r="BC60" s="248"/>
      <c r="BD60" s="248"/>
      <c r="BE60" s="248"/>
      <c r="BF60" s="248"/>
      <c r="BG60" s="248"/>
      <c r="BH60" s="248"/>
      <c r="BI60" s="248"/>
      <c r="BJ60" s="248"/>
      <c r="BK60" s="248"/>
      <c r="BL60" s="248"/>
      <c r="BM60" s="248"/>
      <c r="BN60" s="248"/>
      <c r="BO60" s="50"/>
      <c r="BP60" s="50"/>
      <c r="BQ60" s="50"/>
    </row>
    <row r="61" spans="1:79" s="46" customFormat="1" ht="29.15" customHeight="1" x14ac:dyDescent="0.25">
      <c r="A61" s="320"/>
      <c r="B61" s="321"/>
      <c r="C61" s="248"/>
      <c r="D61" s="248"/>
      <c r="E61" s="248"/>
      <c r="F61" s="248"/>
      <c r="G61" s="248"/>
      <c r="H61" s="248"/>
      <c r="I61" s="248"/>
      <c r="J61" s="248"/>
      <c r="K61" s="248"/>
      <c r="L61" s="248"/>
      <c r="M61" s="248"/>
      <c r="N61" s="248"/>
      <c r="O61" s="248"/>
      <c r="P61" s="248"/>
      <c r="Q61" s="248"/>
      <c r="R61" s="248"/>
      <c r="S61" s="248" t="s">
        <v>2</v>
      </c>
      <c r="T61" s="248"/>
      <c r="U61" s="248"/>
      <c r="V61" s="248"/>
      <c r="W61" s="248"/>
      <c r="X61" s="248" t="s">
        <v>1</v>
      </c>
      <c r="Y61" s="248"/>
      <c r="Z61" s="248"/>
      <c r="AA61" s="248"/>
      <c r="AB61" s="248"/>
      <c r="AC61" s="248" t="s">
        <v>26</v>
      </c>
      <c r="AD61" s="248"/>
      <c r="AE61" s="248"/>
      <c r="AF61" s="248"/>
      <c r="AG61" s="248"/>
      <c r="AH61" s="248"/>
      <c r="AI61" s="248" t="s">
        <v>2</v>
      </c>
      <c r="AJ61" s="248"/>
      <c r="AK61" s="248"/>
      <c r="AL61" s="248"/>
      <c r="AM61" s="248"/>
      <c r="AN61" s="248" t="s">
        <v>1</v>
      </c>
      <c r="AO61" s="248"/>
      <c r="AP61" s="248"/>
      <c r="AQ61" s="248"/>
      <c r="AR61" s="248"/>
      <c r="AS61" s="248" t="s">
        <v>26</v>
      </c>
      <c r="AT61" s="248"/>
      <c r="AU61" s="248"/>
      <c r="AV61" s="248"/>
      <c r="AW61" s="248"/>
      <c r="AX61" s="248"/>
      <c r="AY61" s="89" t="s">
        <v>2</v>
      </c>
      <c r="AZ61" s="325"/>
      <c r="BA61" s="325"/>
      <c r="BB61" s="325"/>
      <c r="BC61" s="90"/>
      <c r="BD61" s="89" t="s">
        <v>1</v>
      </c>
      <c r="BE61" s="325"/>
      <c r="BF61" s="325"/>
      <c r="BG61" s="325"/>
      <c r="BH61" s="90"/>
      <c r="BI61" s="248" t="s">
        <v>26</v>
      </c>
      <c r="BJ61" s="248"/>
      <c r="BK61" s="248"/>
      <c r="BL61" s="248"/>
      <c r="BM61" s="248"/>
      <c r="BN61" s="248"/>
      <c r="BO61" s="50"/>
      <c r="BP61" s="50"/>
      <c r="BQ61" s="50"/>
    </row>
    <row r="62" spans="1:79" s="46" customFormat="1" ht="16" customHeight="1" x14ac:dyDescent="0.25">
      <c r="A62" s="248">
        <v>1</v>
      </c>
      <c r="B62" s="248"/>
      <c r="C62" s="248">
        <v>2</v>
      </c>
      <c r="D62" s="248"/>
      <c r="E62" s="248"/>
      <c r="F62" s="248"/>
      <c r="G62" s="248"/>
      <c r="H62" s="248"/>
      <c r="I62" s="248"/>
      <c r="J62" s="248"/>
      <c r="K62" s="248"/>
      <c r="L62" s="248"/>
      <c r="M62" s="248"/>
      <c r="N62" s="248"/>
      <c r="O62" s="248"/>
      <c r="P62" s="248"/>
      <c r="Q62" s="248"/>
      <c r="R62" s="248"/>
      <c r="S62" s="248">
        <v>3</v>
      </c>
      <c r="T62" s="248"/>
      <c r="U62" s="248"/>
      <c r="V62" s="248"/>
      <c r="W62" s="248"/>
      <c r="X62" s="248">
        <v>4</v>
      </c>
      <c r="Y62" s="248"/>
      <c r="Z62" s="248"/>
      <c r="AA62" s="248"/>
      <c r="AB62" s="248"/>
      <c r="AC62" s="248">
        <v>5</v>
      </c>
      <c r="AD62" s="248"/>
      <c r="AE62" s="248"/>
      <c r="AF62" s="248"/>
      <c r="AG62" s="248"/>
      <c r="AH62" s="248"/>
      <c r="AI62" s="248">
        <v>6</v>
      </c>
      <c r="AJ62" s="248"/>
      <c r="AK62" s="248"/>
      <c r="AL62" s="248"/>
      <c r="AM62" s="248"/>
      <c r="AN62" s="248">
        <v>7</v>
      </c>
      <c r="AO62" s="248"/>
      <c r="AP62" s="248"/>
      <c r="AQ62" s="248"/>
      <c r="AR62" s="248"/>
      <c r="AS62" s="248">
        <v>8</v>
      </c>
      <c r="AT62" s="248"/>
      <c r="AU62" s="248"/>
      <c r="AV62" s="248"/>
      <c r="AW62" s="248"/>
      <c r="AX62" s="248"/>
      <c r="AY62" s="248">
        <v>9</v>
      </c>
      <c r="AZ62" s="248"/>
      <c r="BA62" s="248"/>
      <c r="BB62" s="248"/>
      <c r="BC62" s="248"/>
      <c r="BD62" s="248">
        <v>10</v>
      </c>
      <c r="BE62" s="248"/>
      <c r="BF62" s="248"/>
      <c r="BG62" s="248"/>
      <c r="BH62" s="248"/>
      <c r="BI62" s="89">
        <v>11</v>
      </c>
      <c r="BJ62" s="325"/>
      <c r="BK62" s="325"/>
      <c r="BL62" s="325"/>
      <c r="BM62" s="325"/>
      <c r="BN62" s="90"/>
      <c r="BO62" s="48"/>
      <c r="BP62" s="48"/>
      <c r="BQ62" s="48"/>
    </row>
    <row r="63" spans="1:79" ht="18" hidden="1" customHeight="1" x14ac:dyDescent="0.3">
      <c r="A63" s="119" t="s">
        <v>13</v>
      </c>
      <c r="B63" s="119"/>
      <c r="C63" s="275" t="s">
        <v>14</v>
      </c>
      <c r="D63" s="275"/>
      <c r="E63" s="275"/>
      <c r="F63" s="275"/>
      <c r="G63" s="275"/>
      <c r="H63" s="275"/>
      <c r="I63" s="275"/>
      <c r="J63" s="275"/>
      <c r="K63" s="275"/>
      <c r="L63" s="275"/>
      <c r="M63" s="275"/>
      <c r="N63" s="275"/>
      <c r="O63" s="275"/>
      <c r="P63" s="275"/>
      <c r="Q63" s="275"/>
      <c r="R63" s="275"/>
      <c r="S63" s="261" t="s">
        <v>10</v>
      </c>
      <c r="T63" s="261"/>
      <c r="U63" s="261"/>
      <c r="V63" s="261"/>
      <c r="W63" s="261"/>
      <c r="X63" s="261" t="s">
        <v>9</v>
      </c>
      <c r="Y63" s="261"/>
      <c r="Z63" s="261"/>
      <c r="AA63" s="261"/>
      <c r="AB63" s="261"/>
      <c r="AC63" s="262" t="s">
        <v>16</v>
      </c>
      <c r="AD63" s="263"/>
      <c r="AE63" s="263"/>
      <c r="AF63" s="263"/>
      <c r="AG63" s="263"/>
      <c r="AH63" s="263"/>
      <c r="AI63" s="261" t="s">
        <v>11</v>
      </c>
      <c r="AJ63" s="261"/>
      <c r="AK63" s="261"/>
      <c r="AL63" s="261"/>
      <c r="AM63" s="261"/>
      <c r="AN63" s="261" t="s">
        <v>12</v>
      </c>
      <c r="AO63" s="261"/>
      <c r="AP63" s="261"/>
      <c r="AQ63" s="261"/>
      <c r="AR63" s="261"/>
      <c r="AS63" s="262" t="s">
        <v>16</v>
      </c>
      <c r="AT63" s="263"/>
      <c r="AU63" s="263"/>
      <c r="AV63" s="263"/>
      <c r="AW63" s="263"/>
      <c r="AX63" s="263"/>
      <c r="AY63" s="143" t="s">
        <v>17</v>
      </c>
      <c r="AZ63" s="144"/>
      <c r="BA63" s="144"/>
      <c r="BB63" s="144"/>
      <c r="BC63" s="145"/>
      <c r="BD63" s="143" t="s">
        <v>17</v>
      </c>
      <c r="BE63" s="144"/>
      <c r="BF63" s="144"/>
      <c r="BG63" s="144"/>
      <c r="BH63" s="145"/>
      <c r="BI63" s="263" t="s">
        <v>16</v>
      </c>
      <c r="BJ63" s="263"/>
      <c r="BK63" s="263"/>
      <c r="BL63" s="263"/>
      <c r="BM63" s="263"/>
      <c r="BN63" s="263"/>
      <c r="BO63" s="5"/>
      <c r="BP63" s="5"/>
      <c r="BQ63" s="5"/>
      <c r="CA63" s="1" t="s">
        <v>21</v>
      </c>
    </row>
    <row r="64" spans="1:79" ht="53.5" customHeight="1" x14ac:dyDescent="0.3">
      <c r="A64" s="119">
        <v>1</v>
      </c>
      <c r="B64" s="119"/>
      <c r="C64" s="120" t="s">
        <v>309</v>
      </c>
      <c r="D64" s="257"/>
      <c r="E64" s="257"/>
      <c r="F64" s="257"/>
      <c r="G64" s="257"/>
      <c r="H64" s="257"/>
      <c r="I64" s="257"/>
      <c r="J64" s="257"/>
      <c r="K64" s="257"/>
      <c r="L64" s="257"/>
      <c r="M64" s="257"/>
      <c r="N64" s="257"/>
      <c r="O64" s="257"/>
      <c r="P64" s="257"/>
      <c r="Q64" s="257"/>
      <c r="R64" s="258"/>
      <c r="S64" s="242">
        <f>AA49</f>
        <v>21532670</v>
      </c>
      <c r="T64" s="242"/>
      <c r="U64" s="242"/>
      <c r="V64" s="242"/>
      <c r="W64" s="242"/>
      <c r="X64" s="242">
        <v>0</v>
      </c>
      <c r="Y64" s="242"/>
      <c r="Z64" s="242"/>
      <c r="AA64" s="242"/>
      <c r="AB64" s="242"/>
      <c r="AC64" s="242">
        <f>S64+X64</f>
        <v>21532670</v>
      </c>
      <c r="AD64" s="242"/>
      <c r="AE64" s="242"/>
      <c r="AF64" s="242"/>
      <c r="AG64" s="242"/>
      <c r="AH64" s="242"/>
      <c r="AI64" s="242">
        <f>AP49</f>
        <v>21530377</v>
      </c>
      <c r="AJ64" s="242"/>
      <c r="AK64" s="242"/>
      <c r="AL64" s="242"/>
      <c r="AM64" s="242"/>
      <c r="AN64" s="242">
        <v>0</v>
      </c>
      <c r="AO64" s="242"/>
      <c r="AP64" s="242"/>
      <c r="AQ64" s="242"/>
      <c r="AR64" s="242"/>
      <c r="AS64" s="242">
        <f>AI64+AN64</f>
        <v>21530377</v>
      </c>
      <c r="AT64" s="242"/>
      <c r="AU64" s="242"/>
      <c r="AV64" s="242"/>
      <c r="AW64" s="242"/>
      <c r="AX64" s="242"/>
      <c r="AY64" s="242">
        <f>AI64-S64</f>
        <v>-2293</v>
      </c>
      <c r="AZ64" s="242"/>
      <c r="BA64" s="242"/>
      <c r="BB64" s="242"/>
      <c r="BC64" s="242"/>
      <c r="BD64" s="291">
        <f>AN64-X64</f>
        <v>0</v>
      </c>
      <c r="BE64" s="291"/>
      <c r="BF64" s="291"/>
      <c r="BG64" s="291"/>
      <c r="BH64" s="291"/>
      <c r="BI64" s="291">
        <f>AY64+BD64</f>
        <v>-2293</v>
      </c>
      <c r="BJ64" s="291"/>
      <c r="BK64" s="291"/>
      <c r="BL64" s="291"/>
      <c r="BM64" s="291"/>
      <c r="BN64" s="291"/>
      <c r="BO64" s="6"/>
      <c r="BP64" s="6"/>
      <c r="BQ64" s="6"/>
      <c r="CA64" s="1" t="s">
        <v>22</v>
      </c>
    </row>
    <row r="65" spans="1:79" s="37" customFormat="1" ht="15" hidden="1" customHeight="1" x14ac:dyDescent="0.3">
      <c r="A65" s="270"/>
      <c r="B65" s="270"/>
      <c r="C65" s="271" t="s">
        <v>82</v>
      </c>
      <c r="D65" s="272"/>
      <c r="E65" s="272"/>
      <c r="F65" s="272"/>
      <c r="G65" s="272"/>
      <c r="H65" s="272"/>
      <c r="I65" s="272"/>
      <c r="J65" s="272"/>
      <c r="K65" s="272"/>
      <c r="L65" s="272"/>
      <c r="M65" s="272"/>
      <c r="N65" s="272"/>
      <c r="O65" s="272"/>
      <c r="P65" s="272"/>
      <c r="Q65" s="272"/>
      <c r="R65" s="273"/>
      <c r="S65" s="274">
        <v>18940874</v>
      </c>
      <c r="T65" s="274"/>
      <c r="U65" s="274"/>
      <c r="V65" s="274"/>
      <c r="W65" s="274"/>
      <c r="X65" s="274">
        <v>0</v>
      </c>
      <c r="Y65" s="274"/>
      <c r="Z65" s="274"/>
      <c r="AA65" s="274"/>
      <c r="AB65" s="274"/>
      <c r="AC65" s="274">
        <f>S65+X65</f>
        <v>18940874</v>
      </c>
      <c r="AD65" s="274"/>
      <c r="AE65" s="274"/>
      <c r="AF65" s="274"/>
      <c r="AG65" s="274"/>
      <c r="AH65" s="274"/>
      <c r="AI65" s="274">
        <v>0</v>
      </c>
      <c r="AJ65" s="274"/>
      <c r="AK65" s="274"/>
      <c r="AL65" s="274"/>
      <c r="AM65" s="274"/>
      <c r="AN65" s="274">
        <v>0</v>
      </c>
      <c r="AO65" s="274"/>
      <c r="AP65" s="274"/>
      <c r="AQ65" s="274"/>
      <c r="AR65" s="274"/>
      <c r="AS65" s="274">
        <f>AI65+AN65</f>
        <v>0</v>
      </c>
      <c r="AT65" s="274"/>
      <c r="AU65" s="274"/>
      <c r="AV65" s="274"/>
      <c r="AW65" s="274"/>
      <c r="AX65" s="274"/>
      <c r="AY65" s="274">
        <f>AI65-S65</f>
        <v>-18940874</v>
      </c>
      <c r="AZ65" s="274"/>
      <c r="BA65" s="274"/>
      <c r="BB65" s="274"/>
      <c r="BC65" s="274"/>
      <c r="BD65" s="276">
        <f>AN65-X65</f>
        <v>0</v>
      </c>
      <c r="BE65" s="276"/>
      <c r="BF65" s="276"/>
      <c r="BG65" s="276"/>
      <c r="BH65" s="276"/>
      <c r="BI65" s="276">
        <f>AY65+BD65</f>
        <v>-18940874</v>
      </c>
      <c r="BJ65" s="276"/>
      <c r="BK65" s="276"/>
      <c r="BL65" s="276"/>
      <c r="BM65" s="276"/>
      <c r="BN65" s="276"/>
      <c r="BO65" s="38"/>
      <c r="BP65" s="38"/>
      <c r="BQ65" s="38"/>
    </row>
    <row r="67" spans="1:79" ht="15.75" customHeight="1" x14ac:dyDescent="0.3">
      <c r="A67" s="118" t="s">
        <v>43</v>
      </c>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row>
    <row r="68" spans="1:79" ht="15.75" customHeight="1" x14ac:dyDescent="0.3">
      <c r="A68" s="118" t="s">
        <v>61</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row>
    <row r="69" spans="1:79" ht="8.25" customHeight="1" x14ac:dyDescent="0.3"/>
    <row r="70" spans="1:79" s="46" customFormat="1" ht="39.5" customHeight="1" x14ac:dyDescent="0.25">
      <c r="A70" s="318" t="s">
        <v>3</v>
      </c>
      <c r="B70" s="319"/>
      <c r="C70" s="318" t="s">
        <v>6</v>
      </c>
      <c r="D70" s="323"/>
      <c r="E70" s="323"/>
      <c r="F70" s="323"/>
      <c r="G70" s="323"/>
      <c r="H70" s="323"/>
      <c r="I70" s="319"/>
      <c r="J70" s="318" t="s">
        <v>5</v>
      </c>
      <c r="K70" s="323"/>
      <c r="L70" s="323"/>
      <c r="M70" s="323"/>
      <c r="N70" s="319"/>
      <c r="O70" s="318" t="s">
        <v>4</v>
      </c>
      <c r="P70" s="323"/>
      <c r="Q70" s="323"/>
      <c r="R70" s="323"/>
      <c r="S70" s="323"/>
      <c r="T70" s="323"/>
      <c r="U70" s="323"/>
      <c r="V70" s="323"/>
      <c r="W70" s="323"/>
      <c r="X70" s="319"/>
      <c r="Y70" s="248" t="s">
        <v>25</v>
      </c>
      <c r="Z70" s="248"/>
      <c r="AA70" s="248"/>
      <c r="AB70" s="248"/>
      <c r="AC70" s="248"/>
      <c r="AD70" s="248"/>
      <c r="AE70" s="248"/>
      <c r="AF70" s="248"/>
      <c r="AG70" s="248"/>
      <c r="AH70" s="248"/>
      <c r="AI70" s="248"/>
      <c r="AJ70" s="248"/>
      <c r="AK70" s="248"/>
      <c r="AL70" s="248"/>
      <c r="AM70" s="248"/>
      <c r="AN70" s="248" t="s">
        <v>45</v>
      </c>
      <c r="AO70" s="248"/>
      <c r="AP70" s="248"/>
      <c r="AQ70" s="248"/>
      <c r="AR70" s="248"/>
      <c r="AS70" s="248"/>
      <c r="AT70" s="248"/>
      <c r="AU70" s="248"/>
      <c r="AV70" s="248"/>
      <c r="AW70" s="248"/>
      <c r="AX70" s="248"/>
      <c r="AY70" s="248"/>
      <c r="AZ70" s="248"/>
      <c r="BA70" s="248"/>
      <c r="BB70" s="248"/>
      <c r="BC70" s="322" t="s">
        <v>0</v>
      </c>
      <c r="BD70" s="322"/>
      <c r="BE70" s="322"/>
      <c r="BF70" s="322"/>
      <c r="BG70" s="322"/>
      <c r="BH70" s="322"/>
      <c r="BI70" s="322"/>
      <c r="BJ70" s="322"/>
      <c r="BK70" s="322"/>
      <c r="BL70" s="322"/>
      <c r="BM70" s="322"/>
      <c r="BN70" s="322"/>
      <c r="BO70" s="322"/>
      <c r="BP70" s="322"/>
      <c r="BQ70" s="322"/>
      <c r="BR70" s="56"/>
      <c r="BS70" s="56"/>
      <c r="BT70" s="56"/>
      <c r="BU70" s="56"/>
      <c r="BV70" s="56"/>
      <c r="BW70" s="56"/>
      <c r="BX70" s="56"/>
      <c r="BY70" s="56"/>
      <c r="BZ70" s="51"/>
    </row>
    <row r="71" spans="1:79" s="46" customFormat="1" ht="32.25" customHeight="1" x14ac:dyDescent="0.25">
      <c r="A71" s="320"/>
      <c r="B71" s="321"/>
      <c r="C71" s="320"/>
      <c r="D71" s="324"/>
      <c r="E71" s="324"/>
      <c r="F71" s="324"/>
      <c r="G71" s="324"/>
      <c r="H71" s="324"/>
      <c r="I71" s="321"/>
      <c r="J71" s="320"/>
      <c r="K71" s="324"/>
      <c r="L71" s="324"/>
      <c r="M71" s="324"/>
      <c r="N71" s="321"/>
      <c r="O71" s="320"/>
      <c r="P71" s="324"/>
      <c r="Q71" s="324"/>
      <c r="R71" s="324"/>
      <c r="S71" s="324"/>
      <c r="T71" s="324"/>
      <c r="U71" s="324"/>
      <c r="V71" s="324"/>
      <c r="W71" s="324"/>
      <c r="X71" s="321"/>
      <c r="Y71" s="89" t="s">
        <v>2</v>
      </c>
      <c r="Z71" s="325"/>
      <c r="AA71" s="325"/>
      <c r="AB71" s="325"/>
      <c r="AC71" s="90"/>
      <c r="AD71" s="89" t="s">
        <v>1</v>
      </c>
      <c r="AE71" s="325"/>
      <c r="AF71" s="325"/>
      <c r="AG71" s="325"/>
      <c r="AH71" s="90"/>
      <c r="AI71" s="248" t="s">
        <v>26</v>
      </c>
      <c r="AJ71" s="248"/>
      <c r="AK71" s="248"/>
      <c r="AL71" s="248"/>
      <c r="AM71" s="248"/>
      <c r="AN71" s="248" t="s">
        <v>2</v>
      </c>
      <c r="AO71" s="248"/>
      <c r="AP71" s="248"/>
      <c r="AQ71" s="248"/>
      <c r="AR71" s="248"/>
      <c r="AS71" s="248" t="s">
        <v>1</v>
      </c>
      <c r="AT71" s="248"/>
      <c r="AU71" s="248"/>
      <c r="AV71" s="248"/>
      <c r="AW71" s="248"/>
      <c r="AX71" s="248" t="s">
        <v>26</v>
      </c>
      <c r="AY71" s="248"/>
      <c r="AZ71" s="248"/>
      <c r="BA71" s="248"/>
      <c r="BB71" s="248"/>
      <c r="BC71" s="248" t="s">
        <v>2</v>
      </c>
      <c r="BD71" s="248"/>
      <c r="BE71" s="248"/>
      <c r="BF71" s="248"/>
      <c r="BG71" s="248"/>
      <c r="BH71" s="248" t="s">
        <v>1</v>
      </c>
      <c r="BI71" s="248"/>
      <c r="BJ71" s="248"/>
      <c r="BK71" s="248"/>
      <c r="BL71" s="248"/>
      <c r="BM71" s="248" t="s">
        <v>26</v>
      </c>
      <c r="BN71" s="248"/>
      <c r="BO71" s="248"/>
      <c r="BP71" s="248"/>
      <c r="BQ71" s="248"/>
      <c r="BR71" s="50"/>
      <c r="BS71" s="50"/>
      <c r="BT71" s="50"/>
      <c r="BU71" s="50"/>
      <c r="BV71" s="50"/>
      <c r="BW71" s="50"/>
      <c r="BX71" s="50"/>
      <c r="BY71" s="50"/>
      <c r="BZ71" s="51"/>
    </row>
    <row r="72" spans="1:79" s="46" customFormat="1" ht="16" customHeight="1" x14ac:dyDescent="0.25">
      <c r="A72" s="248">
        <v>1</v>
      </c>
      <c r="B72" s="248"/>
      <c r="C72" s="248">
        <v>2</v>
      </c>
      <c r="D72" s="248"/>
      <c r="E72" s="248"/>
      <c r="F72" s="248"/>
      <c r="G72" s="248"/>
      <c r="H72" s="248"/>
      <c r="I72" s="248"/>
      <c r="J72" s="248">
        <v>3</v>
      </c>
      <c r="K72" s="248"/>
      <c r="L72" s="248"/>
      <c r="M72" s="248"/>
      <c r="N72" s="248"/>
      <c r="O72" s="248">
        <v>4</v>
      </c>
      <c r="P72" s="248"/>
      <c r="Q72" s="248"/>
      <c r="R72" s="248"/>
      <c r="S72" s="248"/>
      <c r="T72" s="248"/>
      <c r="U72" s="248"/>
      <c r="V72" s="248"/>
      <c r="W72" s="248"/>
      <c r="X72" s="248"/>
      <c r="Y72" s="248">
        <v>5</v>
      </c>
      <c r="Z72" s="248"/>
      <c r="AA72" s="248"/>
      <c r="AB72" s="248"/>
      <c r="AC72" s="248"/>
      <c r="AD72" s="248">
        <v>6</v>
      </c>
      <c r="AE72" s="248"/>
      <c r="AF72" s="248"/>
      <c r="AG72" s="248"/>
      <c r="AH72" s="248"/>
      <c r="AI72" s="248">
        <v>7</v>
      </c>
      <c r="AJ72" s="248"/>
      <c r="AK72" s="248"/>
      <c r="AL72" s="248"/>
      <c r="AM72" s="248"/>
      <c r="AN72" s="89">
        <v>8</v>
      </c>
      <c r="AO72" s="325"/>
      <c r="AP72" s="325"/>
      <c r="AQ72" s="325"/>
      <c r="AR72" s="90"/>
      <c r="AS72" s="89">
        <v>9</v>
      </c>
      <c r="AT72" s="325"/>
      <c r="AU72" s="325"/>
      <c r="AV72" s="325"/>
      <c r="AW72" s="90"/>
      <c r="AX72" s="89">
        <v>10</v>
      </c>
      <c r="AY72" s="325"/>
      <c r="AZ72" s="325"/>
      <c r="BA72" s="325"/>
      <c r="BB72" s="90"/>
      <c r="BC72" s="89">
        <v>11</v>
      </c>
      <c r="BD72" s="325"/>
      <c r="BE72" s="325"/>
      <c r="BF72" s="325"/>
      <c r="BG72" s="90"/>
      <c r="BH72" s="89">
        <v>12</v>
      </c>
      <c r="BI72" s="325"/>
      <c r="BJ72" s="325"/>
      <c r="BK72" s="325"/>
      <c r="BL72" s="90"/>
      <c r="BM72" s="89">
        <v>13</v>
      </c>
      <c r="BN72" s="325"/>
      <c r="BO72" s="325"/>
      <c r="BP72" s="325"/>
      <c r="BQ72" s="90"/>
      <c r="BR72" s="50"/>
      <c r="BS72" s="50"/>
      <c r="BT72" s="50"/>
      <c r="BU72" s="50"/>
      <c r="BV72" s="50"/>
      <c r="BW72" s="50"/>
      <c r="BX72" s="50"/>
      <c r="BY72" s="50"/>
      <c r="BZ72" s="51"/>
    </row>
    <row r="73" spans="1:79" ht="12.75" hidden="1" customHeight="1" x14ac:dyDescent="0.3">
      <c r="A73" s="119" t="s">
        <v>36</v>
      </c>
      <c r="B73" s="119"/>
      <c r="C73" s="120" t="s">
        <v>14</v>
      </c>
      <c r="D73" s="121"/>
      <c r="E73" s="121"/>
      <c r="F73" s="121"/>
      <c r="G73" s="121"/>
      <c r="H73" s="121"/>
      <c r="I73" s="122"/>
      <c r="J73" s="119" t="s">
        <v>15</v>
      </c>
      <c r="K73" s="119"/>
      <c r="L73" s="119"/>
      <c r="M73" s="119"/>
      <c r="N73" s="119"/>
      <c r="O73" s="275" t="s">
        <v>37</v>
      </c>
      <c r="P73" s="275"/>
      <c r="Q73" s="275"/>
      <c r="R73" s="275"/>
      <c r="S73" s="275"/>
      <c r="T73" s="275"/>
      <c r="U73" s="275"/>
      <c r="V73" s="275"/>
      <c r="W73" s="275"/>
      <c r="X73" s="120"/>
      <c r="Y73" s="261" t="s">
        <v>10</v>
      </c>
      <c r="Z73" s="261"/>
      <c r="AA73" s="261"/>
      <c r="AB73" s="261"/>
      <c r="AC73" s="261"/>
      <c r="AD73" s="261" t="s">
        <v>29</v>
      </c>
      <c r="AE73" s="261"/>
      <c r="AF73" s="261"/>
      <c r="AG73" s="261"/>
      <c r="AH73" s="261"/>
      <c r="AI73" s="261" t="s">
        <v>77</v>
      </c>
      <c r="AJ73" s="261"/>
      <c r="AK73" s="261"/>
      <c r="AL73" s="261"/>
      <c r="AM73" s="261"/>
      <c r="AN73" s="261" t="s">
        <v>30</v>
      </c>
      <c r="AO73" s="261"/>
      <c r="AP73" s="261"/>
      <c r="AQ73" s="261"/>
      <c r="AR73" s="261"/>
      <c r="AS73" s="261" t="s">
        <v>11</v>
      </c>
      <c r="AT73" s="261"/>
      <c r="AU73" s="261"/>
      <c r="AV73" s="261"/>
      <c r="AW73" s="261"/>
      <c r="AX73" s="261" t="s">
        <v>78</v>
      </c>
      <c r="AY73" s="261"/>
      <c r="AZ73" s="261"/>
      <c r="BA73" s="261"/>
      <c r="BB73" s="261"/>
      <c r="BC73" s="261" t="s">
        <v>32</v>
      </c>
      <c r="BD73" s="261"/>
      <c r="BE73" s="261"/>
      <c r="BF73" s="261"/>
      <c r="BG73" s="261"/>
      <c r="BH73" s="261" t="s">
        <v>32</v>
      </c>
      <c r="BI73" s="261"/>
      <c r="BJ73" s="261"/>
      <c r="BK73" s="261"/>
      <c r="BL73" s="261"/>
      <c r="BM73" s="278" t="s">
        <v>16</v>
      </c>
      <c r="BN73" s="278"/>
      <c r="BO73" s="278"/>
      <c r="BP73" s="278"/>
      <c r="BQ73" s="278"/>
      <c r="BR73" s="10"/>
      <c r="BS73" s="10"/>
      <c r="BT73" s="7"/>
      <c r="BU73" s="7"/>
      <c r="BV73" s="7"/>
      <c r="BW73" s="7"/>
      <c r="BX73" s="7"/>
      <c r="BY73" s="7"/>
      <c r="BZ73" s="7"/>
      <c r="CA73" s="1" t="s">
        <v>23</v>
      </c>
    </row>
    <row r="74" spans="1:79" s="37" customFormat="1" ht="15" x14ac:dyDescent="0.3">
      <c r="A74" s="270">
        <v>0</v>
      </c>
      <c r="B74" s="270"/>
      <c r="C74" s="280" t="s">
        <v>83</v>
      </c>
      <c r="D74" s="280"/>
      <c r="E74" s="280"/>
      <c r="F74" s="280"/>
      <c r="G74" s="280"/>
      <c r="H74" s="280"/>
      <c r="I74" s="280"/>
      <c r="J74" s="280" t="s">
        <v>84</v>
      </c>
      <c r="K74" s="280"/>
      <c r="L74" s="280"/>
      <c r="M74" s="280"/>
      <c r="N74" s="280"/>
      <c r="O74" s="280" t="s">
        <v>84</v>
      </c>
      <c r="P74" s="280"/>
      <c r="Q74" s="280"/>
      <c r="R74" s="280"/>
      <c r="S74" s="280"/>
      <c r="T74" s="280"/>
      <c r="U74" s="280"/>
      <c r="V74" s="280"/>
      <c r="W74" s="280"/>
      <c r="X74" s="280"/>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39"/>
      <c r="BS74" s="39"/>
      <c r="BT74" s="39"/>
      <c r="BU74" s="39"/>
      <c r="BV74" s="39"/>
      <c r="BW74" s="39"/>
      <c r="BX74" s="39"/>
      <c r="BY74" s="39"/>
      <c r="BZ74" s="40"/>
      <c r="CA74" s="37" t="s">
        <v>24</v>
      </c>
    </row>
    <row r="75" spans="1:79" ht="47.5" customHeight="1" x14ac:dyDescent="0.3">
      <c r="A75" s="119">
        <v>1</v>
      </c>
      <c r="B75" s="119"/>
      <c r="C75" s="91" t="s">
        <v>172</v>
      </c>
      <c r="D75" s="249"/>
      <c r="E75" s="249"/>
      <c r="F75" s="249"/>
      <c r="G75" s="249"/>
      <c r="H75" s="249"/>
      <c r="I75" s="250"/>
      <c r="J75" s="251" t="s">
        <v>85</v>
      </c>
      <c r="K75" s="251"/>
      <c r="L75" s="251"/>
      <c r="M75" s="251"/>
      <c r="N75" s="251"/>
      <c r="O75" s="94" t="s">
        <v>173</v>
      </c>
      <c r="P75" s="252"/>
      <c r="Q75" s="252"/>
      <c r="R75" s="252"/>
      <c r="S75" s="252"/>
      <c r="T75" s="252"/>
      <c r="U75" s="252"/>
      <c r="V75" s="252"/>
      <c r="W75" s="252"/>
      <c r="X75" s="253"/>
      <c r="Y75" s="242">
        <v>244</v>
      </c>
      <c r="Z75" s="242"/>
      <c r="AA75" s="242"/>
      <c r="AB75" s="242"/>
      <c r="AC75" s="242"/>
      <c r="AD75" s="242">
        <v>0</v>
      </c>
      <c r="AE75" s="242"/>
      <c r="AF75" s="242"/>
      <c r="AG75" s="242"/>
      <c r="AH75" s="242"/>
      <c r="AI75" s="242">
        <f>Y75</f>
        <v>244</v>
      </c>
      <c r="AJ75" s="242"/>
      <c r="AK75" s="242"/>
      <c r="AL75" s="242"/>
      <c r="AM75" s="242"/>
      <c r="AN75" s="242">
        <v>244</v>
      </c>
      <c r="AO75" s="242"/>
      <c r="AP75" s="242"/>
      <c r="AQ75" s="242"/>
      <c r="AR75" s="242"/>
      <c r="AS75" s="242">
        <v>0</v>
      </c>
      <c r="AT75" s="242"/>
      <c r="AU75" s="242"/>
      <c r="AV75" s="242"/>
      <c r="AW75" s="242"/>
      <c r="AX75" s="242">
        <f>AN75+AS75</f>
        <v>244</v>
      </c>
      <c r="AY75" s="242"/>
      <c r="AZ75" s="242"/>
      <c r="BA75" s="242"/>
      <c r="BB75" s="242"/>
      <c r="BC75" s="242">
        <f>AN75-Y75</f>
        <v>0</v>
      </c>
      <c r="BD75" s="242"/>
      <c r="BE75" s="242"/>
      <c r="BF75" s="242"/>
      <c r="BG75" s="242"/>
      <c r="BH75" s="242">
        <f>AS75-AD75</f>
        <v>0</v>
      </c>
      <c r="BI75" s="242"/>
      <c r="BJ75" s="242"/>
      <c r="BK75" s="242"/>
      <c r="BL75" s="242"/>
      <c r="BM75" s="242">
        <f>BC75+BH75</f>
        <v>0</v>
      </c>
      <c r="BN75" s="242"/>
      <c r="BO75" s="242"/>
      <c r="BP75" s="242"/>
      <c r="BQ75" s="242"/>
      <c r="BR75" s="9"/>
      <c r="BS75" s="9"/>
      <c r="BT75" s="9"/>
      <c r="BU75" s="9"/>
      <c r="BV75" s="9"/>
      <c r="BW75" s="9"/>
      <c r="BX75" s="9"/>
      <c r="BY75" s="9"/>
      <c r="BZ75" s="7"/>
    </row>
    <row r="76" spans="1:79" ht="31" customHeight="1" x14ac:dyDescent="0.3">
      <c r="A76" s="119">
        <v>2</v>
      </c>
      <c r="B76" s="119"/>
      <c r="C76" s="91" t="s">
        <v>174</v>
      </c>
      <c r="D76" s="249"/>
      <c r="E76" s="249"/>
      <c r="F76" s="249"/>
      <c r="G76" s="249"/>
      <c r="H76" s="249"/>
      <c r="I76" s="250"/>
      <c r="J76" s="251" t="s">
        <v>85</v>
      </c>
      <c r="K76" s="251"/>
      <c r="L76" s="251"/>
      <c r="M76" s="251"/>
      <c r="N76" s="251"/>
      <c r="O76" s="94" t="s">
        <v>173</v>
      </c>
      <c r="P76" s="252"/>
      <c r="Q76" s="252"/>
      <c r="R76" s="252"/>
      <c r="S76" s="252"/>
      <c r="T76" s="252"/>
      <c r="U76" s="252"/>
      <c r="V76" s="252"/>
      <c r="W76" s="252"/>
      <c r="X76" s="253"/>
      <c r="Y76" s="242">
        <v>140</v>
      </c>
      <c r="Z76" s="242"/>
      <c r="AA76" s="242"/>
      <c r="AB76" s="242"/>
      <c r="AC76" s="242"/>
      <c r="AD76" s="242">
        <v>0</v>
      </c>
      <c r="AE76" s="242"/>
      <c r="AF76" s="242"/>
      <c r="AG76" s="242"/>
      <c r="AH76" s="242"/>
      <c r="AI76" s="242">
        <f>Y76</f>
        <v>140</v>
      </c>
      <c r="AJ76" s="242"/>
      <c r="AK76" s="242"/>
      <c r="AL76" s="242"/>
      <c r="AM76" s="242"/>
      <c r="AN76" s="242">
        <v>140</v>
      </c>
      <c r="AO76" s="242"/>
      <c r="AP76" s="242"/>
      <c r="AQ76" s="242"/>
      <c r="AR76" s="242"/>
      <c r="AS76" s="242">
        <v>0</v>
      </c>
      <c r="AT76" s="242"/>
      <c r="AU76" s="242"/>
      <c r="AV76" s="242"/>
      <c r="AW76" s="242"/>
      <c r="AX76" s="242">
        <f t="shared" ref="AX76:AX77" si="1">AN76+AS76</f>
        <v>140</v>
      </c>
      <c r="AY76" s="242"/>
      <c r="AZ76" s="242"/>
      <c r="BA76" s="242"/>
      <c r="BB76" s="242"/>
      <c r="BC76" s="242">
        <f>AN76-Y76</f>
        <v>0</v>
      </c>
      <c r="BD76" s="242"/>
      <c r="BE76" s="242"/>
      <c r="BF76" s="242"/>
      <c r="BG76" s="242"/>
      <c r="BH76" s="242">
        <f>AS76-AD76</f>
        <v>0</v>
      </c>
      <c r="BI76" s="242"/>
      <c r="BJ76" s="242"/>
      <c r="BK76" s="242"/>
      <c r="BL76" s="242"/>
      <c r="BM76" s="242">
        <f>BC76</f>
        <v>0</v>
      </c>
      <c r="BN76" s="242"/>
      <c r="BO76" s="242"/>
      <c r="BP76" s="242"/>
      <c r="BQ76" s="242"/>
      <c r="BR76" s="9"/>
      <c r="BS76" s="9"/>
      <c r="BT76" s="9"/>
      <c r="BU76" s="9"/>
      <c r="BV76" s="9"/>
      <c r="BW76" s="9"/>
      <c r="BX76" s="9"/>
      <c r="BY76" s="9"/>
      <c r="BZ76" s="7"/>
    </row>
    <row r="77" spans="1:79" ht="28" customHeight="1" x14ac:dyDescent="0.3">
      <c r="A77" s="119">
        <v>3</v>
      </c>
      <c r="B77" s="119"/>
      <c r="C77" s="91" t="s">
        <v>496</v>
      </c>
      <c r="D77" s="249"/>
      <c r="E77" s="249"/>
      <c r="F77" s="249"/>
      <c r="G77" s="249"/>
      <c r="H77" s="249"/>
      <c r="I77" s="250"/>
      <c r="J77" s="251" t="s">
        <v>311</v>
      </c>
      <c r="K77" s="251"/>
      <c r="L77" s="251"/>
      <c r="M77" s="251"/>
      <c r="N77" s="251"/>
      <c r="O77" s="94" t="s">
        <v>88</v>
      </c>
      <c r="P77" s="252"/>
      <c r="Q77" s="252"/>
      <c r="R77" s="252"/>
      <c r="S77" s="252"/>
      <c r="T77" s="252"/>
      <c r="U77" s="252"/>
      <c r="V77" s="252"/>
      <c r="W77" s="252"/>
      <c r="X77" s="253"/>
      <c r="Y77" s="242">
        <v>1000</v>
      </c>
      <c r="Z77" s="242"/>
      <c r="AA77" s="242"/>
      <c r="AB77" s="242"/>
      <c r="AC77" s="242"/>
      <c r="AD77" s="242">
        <v>0</v>
      </c>
      <c r="AE77" s="242"/>
      <c r="AF77" s="242"/>
      <c r="AG77" s="242"/>
      <c r="AH77" s="242"/>
      <c r="AI77" s="242">
        <f>Y77</f>
        <v>1000</v>
      </c>
      <c r="AJ77" s="242"/>
      <c r="AK77" s="242"/>
      <c r="AL77" s="242"/>
      <c r="AM77" s="242"/>
      <c r="AN77" s="242">
        <v>1000</v>
      </c>
      <c r="AO77" s="242"/>
      <c r="AP77" s="242"/>
      <c r="AQ77" s="242"/>
      <c r="AR77" s="242"/>
      <c r="AS77" s="242">
        <v>0</v>
      </c>
      <c r="AT77" s="242"/>
      <c r="AU77" s="242"/>
      <c r="AV77" s="242"/>
      <c r="AW77" s="242"/>
      <c r="AX77" s="242">
        <f t="shared" si="1"/>
        <v>1000</v>
      </c>
      <c r="AY77" s="242"/>
      <c r="AZ77" s="242"/>
      <c r="BA77" s="242"/>
      <c r="BB77" s="242"/>
      <c r="BC77" s="242">
        <f>AN77-Y77</f>
        <v>0</v>
      </c>
      <c r="BD77" s="242"/>
      <c r="BE77" s="242"/>
      <c r="BF77" s="242"/>
      <c r="BG77" s="242"/>
      <c r="BH77" s="242">
        <f>AS77-AD77</f>
        <v>0</v>
      </c>
      <c r="BI77" s="242"/>
      <c r="BJ77" s="242"/>
      <c r="BK77" s="242"/>
      <c r="BL77" s="242"/>
      <c r="BM77" s="242">
        <f>BC77</f>
        <v>0</v>
      </c>
      <c r="BN77" s="242"/>
      <c r="BO77" s="242"/>
      <c r="BP77" s="242"/>
      <c r="BQ77" s="242"/>
      <c r="BR77" s="9"/>
      <c r="BS77" s="9"/>
      <c r="BT77" s="9"/>
      <c r="BU77" s="9"/>
      <c r="BV77" s="9"/>
      <c r="BW77" s="9"/>
      <c r="BX77" s="9"/>
      <c r="BY77" s="9"/>
      <c r="BZ77" s="7"/>
    </row>
    <row r="78" spans="1:79" s="37" customFormat="1" ht="15" x14ac:dyDescent="0.3">
      <c r="A78" s="270">
        <v>0</v>
      </c>
      <c r="B78" s="270"/>
      <c r="C78" s="192" t="s">
        <v>89</v>
      </c>
      <c r="D78" s="272"/>
      <c r="E78" s="272"/>
      <c r="F78" s="272"/>
      <c r="G78" s="272"/>
      <c r="H78" s="272"/>
      <c r="I78" s="273"/>
      <c r="J78" s="280" t="s">
        <v>84</v>
      </c>
      <c r="K78" s="280"/>
      <c r="L78" s="280"/>
      <c r="M78" s="280"/>
      <c r="N78" s="280"/>
      <c r="O78" s="192" t="s">
        <v>84</v>
      </c>
      <c r="P78" s="272"/>
      <c r="Q78" s="272"/>
      <c r="R78" s="272"/>
      <c r="S78" s="272"/>
      <c r="T78" s="272"/>
      <c r="U78" s="272"/>
      <c r="V78" s="272"/>
      <c r="W78" s="272"/>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39"/>
      <c r="BS78" s="39"/>
      <c r="BT78" s="39"/>
      <c r="BU78" s="39"/>
      <c r="BV78" s="39"/>
      <c r="BW78" s="39"/>
      <c r="BX78" s="39"/>
      <c r="BY78" s="39"/>
      <c r="BZ78" s="40"/>
    </row>
    <row r="79" spans="1:79" ht="59.5" customHeight="1" x14ac:dyDescent="0.3">
      <c r="A79" s="119">
        <v>4</v>
      </c>
      <c r="B79" s="119"/>
      <c r="C79" s="91" t="s">
        <v>175</v>
      </c>
      <c r="D79" s="249"/>
      <c r="E79" s="249"/>
      <c r="F79" s="249"/>
      <c r="G79" s="249"/>
      <c r="H79" s="249"/>
      <c r="I79" s="250"/>
      <c r="J79" s="251" t="s">
        <v>176</v>
      </c>
      <c r="K79" s="251"/>
      <c r="L79" s="251"/>
      <c r="M79" s="251"/>
      <c r="N79" s="251"/>
      <c r="O79" s="94" t="s">
        <v>94</v>
      </c>
      <c r="P79" s="252"/>
      <c r="Q79" s="252"/>
      <c r="R79" s="252"/>
      <c r="S79" s="252"/>
      <c r="T79" s="252"/>
      <c r="U79" s="252"/>
      <c r="V79" s="252"/>
      <c r="W79" s="252"/>
      <c r="X79" s="253"/>
      <c r="Y79" s="242">
        <v>140890</v>
      </c>
      <c r="Z79" s="242"/>
      <c r="AA79" s="242"/>
      <c r="AB79" s="242"/>
      <c r="AC79" s="242"/>
      <c r="AD79" s="242">
        <v>0</v>
      </c>
      <c r="AE79" s="242"/>
      <c r="AF79" s="242"/>
      <c r="AG79" s="242"/>
      <c r="AH79" s="242"/>
      <c r="AI79" s="242">
        <f>Y79+AD79</f>
        <v>140890</v>
      </c>
      <c r="AJ79" s="242"/>
      <c r="AK79" s="242"/>
      <c r="AL79" s="242"/>
      <c r="AM79" s="242"/>
      <c r="AN79" s="242">
        <f>AP47/AI82</f>
        <v>140874.16891891891</v>
      </c>
      <c r="AO79" s="242"/>
      <c r="AP79" s="242"/>
      <c r="AQ79" s="242"/>
      <c r="AR79" s="242"/>
      <c r="AS79" s="242">
        <v>0</v>
      </c>
      <c r="AT79" s="242"/>
      <c r="AU79" s="242"/>
      <c r="AV79" s="242"/>
      <c r="AW79" s="242"/>
      <c r="AX79" s="242">
        <f>AN79</f>
        <v>140874.16891891891</v>
      </c>
      <c r="AY79" s="242"/>
      <c r="AZ79" s="242"/>
      <c r="BA79" s="242"/>
      <c r="BB79" s="242"/>
      <c r="BC79" s="242">
        <f>AN79-Y79</f>
        <v>-15.831081081094453</v>
      </c>
      <c r="BD79" s="242"/>
      <c r="BE79" s="242"/>
      <c r="BF79" s="242"/>
      <c r="BG79" s="242"/>
      <c r="BH79" s="242">
        <v>0</v>
      </c>
      <c r="BI79" s="242"/>
      <c r="BJ79" s="242"/>
      <c r="BK79" s="242"/>
      <c r="BL79" s="242"/>
      <c r="BM79" s="242">
        <f>BC79+BH79</f>
        <v>-15.831081081094453</v>
      </c>
      <c r="BN79" s="242"/>
      <c r="BO79" s="242"/>
      <c r="BP79" s="242"/>
      <c r="BQ79" s="242"/>
      <c r="BR79" s="9"/>
      <c r="BS79" s="9"/>
      <c r="BT79" s="9"/>
      <c r="BU79" s="9"/>
      <c r="BV79" s="9"/>
      <c r="BW79" s="9"/>
      <c r="BX79" s="9"/>
      <c r="BY79" s="9"/>
      <c r="BZ79" s="7"/>
    </row>
    <row r="80" spans="1:79" ht="43.5" customHeight="1" x14ac:dyDescent="0.3">
      <c r="A80" s="119">
        <v>5</v>
      </c>
      <c r="B80" s="119"/>
      <c r="C80" s="91" t="s">
        <v>177</v>
      </c>
      <c r="D80" s="249"/>
      <c r="E80" s="249"/>
      <c r="F80" s="249"/>
      <c r="G80" s="249"/>
      <c r="H80" s="249"/>
      <c r="I80" s="250"/>
      <c r="J80" s="251" t="s">
        <v>176</v>
      </c>
      <c r="K80" s="251"/>
      <c r="L80" s="251"/>
      <c r="M80" s="251"/>
      <c r="N80" s="251"/>
      <c r="O80" s="94" t="s">
        <v>94</v>
      </c>
      <c r="P80" s="252"/>
      <c r="Q80" s="252"/>
      <c r="R80" s="252"/>
      <c r="S80" s="252"/>
      <c r="T80" s="252"/>
      <c r="U80" s="252"/>
      <c r="V80" s="252"/>
      <c r="W80" s="252"/>
      <c r="X80" s="253"/>
      <c r="Y80" s="242">
        <v>4250</v>
      </c>
      <c r="Z80" s="242"/>
      <c r="AA80" s="242"/>
      <c r="AB80" s="242"/>
      <c r="AC80" s="242"/>
      <c r="AD80" s="242">
        <v>0</v>
      </c>
      <c r="AE80" s="242"/>
      <c r="AF80" s="242"/>
      <c r="AG80" s="242"/>
      <c r="AH80" s="242"/>
      <c r="AI80" s="242">
        <f>Y80+AD80</f>
        <v>4250</v>
      </c>
      <c r="AJ80" s="242"/>
      <c r="AK80" s="242"/>
      <c r="AL80" s="242"/>
      <c r="AM80" s="242"/>
      <c r="AN80" s="242">
        <f>AP46/AI83</f>
        <v>4250</v>
      </c>
      <c r="AO80" s="242"/>
      <c r="AP80" s="242"/>
      <c r="AQ80" s="242"/>
      <c r="AR80" s="242"/>
      <c r="AS80" s="242">
        <v>0</v>
      </c>
      <c r="AT80" s="242"/>
      <c r="AU80" s="242"/>
      <c r="AV80" s="242"/>
      <c r="AW80" s="242"/>
      <c r="AX80" s="242">
        <f>AN80</f>
        <v>4250</v>
      </c>
      <c r="AY80" s="242"/>
      <c r="AZ80" s="242"/>
      <c r="BA80" s="242"/>
      <c r="BB80" s="242"/>
      <c r="BC80" s="242">
        <f>AN80-Y80</f>
        <v>0</v>
      </c>
      <c r="BD80" s="242"/>
      <c r="BE80" s="242"/>
      <c r="BF80" s="242"/>
      <c r="BG80" s="242"/>
      <c r="BH80" s="242">
        <v>0</v>
      </c>
      <c r="BI80" s="242"/>
      <c r="BJ80" s="242"/>
      <c r="BK80" s="242"/>
      <c r="BL80" s="242"/>
      <c r="BM80" s="242">
        <f>BC80+BH80</f>
        <v>0</v>
      </c>
      <c r="BN80" s="242"/>
      <c r="BO80" s="242"/>
      <c r="BP80" s="242"/>
      <c r="BQ80" s="242"/>
      <c r="BR80" s="9"/>
      <c r="BS80" s="9"/>
      <c r="BT80" s="9"/>
      <c r="BU80" s="9"/>
      <c r="BV80" s="9"/>
      <c r="BW80" s="9"/>
      <c r="BX80" s="9"/>
      <c r="BY80" s="9"/>
      <c r="BZ80" s="7"/>
    </row>
    <row r="81" spans="1:79" s="37" customFormat="1" ht="15" x14ac:dyDescent="0.3">
      <c r="A81" s="270">
        <v>0</v>
      </c>
      <c r="B81" s="270"/>
      <c r="C81" s="192" t="s">
        <v>92</v>
      </c>
      <c r="D81" s="272"/>
      <c r="E81" s="272"/>
      <c r="F81" s="272"/>
      <c r="G81" s="272"/>
      <c r="H81" s="272"/>
      <c r="I81" s="273"/>
      <c r="J81" s="280" t="s">
        <v>84</v>
      </c>
      <c r="K81" s="280"/>
      <c r="L81" s="280"/>
      <c r="M81" s="280"/>
      <c r="N81" s="280"/>
      <c r="O81" s="192" t="s">
        <v>84</v>
      </c>
      <c r="P81" s="272"/>
      <c r="Q81" s="272"/>
      <c r="R81" s="272"/>
      <c r="S81" s="272"/>
      <c r="T81" s="272"/>
      <c r="U81" s="272"/>
      <c r="V81" s="272"/>
      <c r="W81" s="272"/>
      <c r="X81" s="273"/>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39"/>
      <c r="BS81" s="39"/>
      <c r="BT81" s="39"/>
      <c r="BU81" s="39"/>
      <c r="BV81" s="39"/>
      <c r="BW81" s="39"/>
      <c r="BX81" s="39"/>
      <c r="BY81" s="39"/>
      <c r="BZ81" s="40"/>
    </row>
    <row r="82" spans="1:79" ht="60.5" customHeight="1" x14ac:dyDescent="0.3">
      <c r="A82" s="119">
        <v>6</v>
      </c>
      <c r="B82" s="119"/>
      <c r="C82" s="91" t="s">
        <v>178</v>
      </c>
      <c r="D82" s="249"/>
      <c r="E82" s="249"/>
      <c r="F82" s="249"/>
      <c r="G82" s="249"/>
      <c r="H82" s="249"/>
      <c r="I82" s="250"/>
      <c r="J82" s="251" t="s">
        <v>311</v>
      </c>
      <c r="K82" s="251"/>
      <c r="L82" s="251"/>
      <c r="M82" s="251"/>
      <c r="N82" s="251"/>
      <c r="O82" s="94" t="s">
        <v>94</v>
      </c>
      <c r="P82" s="252"/>
      <c r="Q82" s="252"/>
      <c r="R82" s="252"/>
      <c r="S82" s="252"/>
      <c r="T82" s="252"/>
      <c r="U82" s="252"/>
      <c r="V82" s="252"/>
      <c r="W82" s="252"/>
      <c r="X82" s="253"/>
      <c r="Y82" s="242">
        <v>148</v>
      </c>
      <c r="Z82" s="242"/>
      <c r="AA82" s="242"/>
      <c r="AB82" s="242"/>
      <c r="AC82" s="242"/>
      <c r="AD82" s="242">
        <v>0</v>
      </c>
      <c r="AE82" s="242"/>
      <c r="AF82" s="242"/>
      <c r="AG82" s="242"/>
      <c r="AH82" s="242"/>
      <c r="AI82" s="242">
        <v>148</v>
      </c>
      <c r="AJ82" s="242"/>
      <c r="AK82" s="242"/>
      <c r="AL82" s="242"/>
      <c r="AM82" s="242"/>
      <c r="AN82" s="242">
        <v>148</v>
      </c>
      <c r="AO82" s="242"/>
      <c r="AP82" s="242"/>
      <c r="AQ82" s="242"/>
      <c r="AR82" s="242"/>
      <c r="AS82" s="242">
        <v>0</v>
      </c>
      <c r="AT82" s="242"/>
      <c r="AU82" s="242"/>
      <c r="AV82" s="242"/>
      <c r="AW82" s="242"/>
      <c r="AX82" s="242">
        <f>AN82</f>
        <v>148</v>
      </c>
      <c r="AY82" s="242"/>
      <c r="AZ82" s="242"/>
      <c r="BA82" s="242"/>
      <c r="BB82" s="242"/>
      <c r="BC82" s="242">
        <f>AN82-Y82</f>
        <v>0</v>
      </c>
      <c r="BD82" s="242"/>
      <c r="BE82" s="242"/>
      <c r="BF82" s="242"/>
      <c r="BG82" s="242"/>
      <c r="BH82" s="242">
        <f>AS82-AD82</f>
        <v>0</v>
      </c>
      <c r="BI82" s="242"/>
      <c r="BJ82" s="242"/>
      <c r="BK82" s="242"/>
      <c r="BL82" s="242"/>
      <c r="BM82" s="242">
        <v>0</v>
      </c>
      <c r="BN82" s="242"/>
      <c r="BO82" s="242"/>
      <c r="BP82" s="242"/>
      <c r="BQ82" s="242"/>
      <c r="BR82" s="9"/>
      <c r="BS82" s="9"/>
      <c r="BT82" s="9"/>
      <c r="BU82" s="9"/>
      <c r="BV82" s="9"/>
      <c r="BW82" s="9"/>
      <c r="BX82" s="9"/>
      <c r="BY82" s="9"/>
      <c r="BZ82" s="7"/>
    </row>
    <row r="83" spans="1:79" ht="41.5" customHeight="1" x14ac:dyDescent="0.3">
      <c r="A83" s="119">
        <v>7</v>
      </c>
      <c r="B83" s="119"/>
      <c r="C83" s="91" t="s">
        <v>179</v>
      </c>
      <c r="D83" s="249"/>
      <c r="E83" s="249"/>
      <c r="F83" s="249"/>
      <c r="G83" s="249"/>
      <c r="H83" s="249"/>
      <c r="I83" s="250"/>
      <c r="J83" s="251" t="s">
        <v>311</v>
      </c>
      <c r="K83" s="251"/>
      <c r="L83" s="251"/>
      <c r="M83" s="251"/>
      <c r="N83" s="251"/>
      <c r="O83" s="94" t="s">
        <v>94</v>
      </c>
      <c r="P83" s="252"/>
      <c r="Q83" s="252"/>
      <c r="R83" s="252"/>
      <c r="S83" s="252"/>
      <c r="T83" s="252"/>
      <c r="U83" s="252"/>
      <c r="V83" s="252"/>
      <c r="W83" s="252"/>
      <c r="X83" s="253"/>
      <c r="Y83" s="242">
        <v>160</v>
      </c>
      <c r="Z83" s="242"/>
      <c r="AA83" s="242"/>
      <c r="AB83" s="242"/>
      <c r="AC83" s="242"/>
      <c r="AD83" s="242">
        <v>0</v>
      </c>
      <c r="AE83" s="242"/>
      <c r="AF83" s="242"/>
      <c r="AG83" s="242"/>
      <c r="AH83" s="242"/>
      <c r="AI83" s="242">
        <v>160</v>
      </c>
      <c r="AJ83" s="242"/>
      <c r="AK83" s="242"/>
      <c r="AL83" s="242"/>
      <c r="AM83" s="242"/>
      <c r="AN83" s="242">
        <v>160</v>
      </c>
      <c r="AO83" s="242"/>
      <c r="AP83" s="242"/>
      <c r="AQ83" s="242"/>
      <c r="AR83" s="242"/>
      <c r="AS83" s="242">
        <v>0</v>
      </c>
      <c r="AT83" s="242"/>
      <c r="AU83" s="242"/>
      <c r="AV83" s="242"/>
      <c r="AW83" s="242"/>
      <c r="AX83" s="242">
        <f>AN83</f>
        <v>160</v>
      </c>
      <c r="AY83" s="242"/>
      <c r="AZ83" s="242"/>
      <c r="BA83" s="242"/>
      <c r="BB83" s="242"/>
      <c r="BC83" s="242">
        <f>AN83-Y83</f>
        <v>0</v>
      </c>
      <c r="BD83" s="242"/>
      <c r="BE83" s="242"/>
      <c r="BF83" s="242"/>
      <c r="BG83" s="242"/>
      <c r="BH83" s="242">
        <f>AS83-AD83</f>
        <v>0</v>
      </c>
      <c r="BI83" s="242"/>
      <c r="BJ83" s="242"/>
      <c r="BK83" s="242"/>
      <c r="BL83" s="242"/>
      <c r="BM83" s="242">
        <v>0</v>
      </c>
      <c r="BN83" s="242"/>
      <c r="BO83" s="242"/>
      <c r="BP83" s="242"/>
      <c r="BQ83" s="242"/>
      <c r="BR83" s="9"/>
      <c r="BS83" s="9"/>
      <c r="BT83" s="9"/>
      <c r="BU83" s="9"/>
      <c r="BV83" s="9"/>
      <c r="BW83" s="9"/>
      <c r="BX83" s="9"/>
      <c r="BY83" s="9"/>
      <c r="BZ83" s="7"/>
    </row>
    <row r="84" spans="1:79" s="37" customFormat="1" ht="15" x14ac:dyDescent="0.3">
      <c r="A84" s="270">
        <v>0</v>
      </c>
      <c r="B84" s="270"/>
      <c r="C84" s="192" t="s">
        <v>95</v>
      </c>
      <c r="D84" s="272"/>
      <c r="E84" s="272"/>
      <c r="F84" s="272"/>
      <c r="G84" s="272"/>
      <c r="H84" s="272"/>
      <c r="I84" s="273"/>
      <c r="J84" s="280" t="s">
        <v>84</v>
      </c>
      <c r="K84" s="280"/>
      <c r="L84" s="280"/>
      <c r="M84" s="280"/>
      <c r="N84" s="280"/>
      <c r="O84" s="192" t="s">
        <v>84</v>
      </c>
      <c r="P84" s="272"/>
      <c r="Q84" s="272"/>
      <c r="R84" s="272"/>
      <c r="S84" s="272"/>
      <c r="T84" s="272"/>
      <c r="U84" s="272"/>
      <c r="V84" s="272"/>
      <c r="W84" s="272"/>
      <c r="X84" s="273"/>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4"/>
      <c r="BR84" s="39"/>
      <c r="BS84" s="39"/>
      <c r="BT84" s="39"/>
      <c r="BU84" s="39"/>
      <c r="BV84" s="39"/>
      <c r="BW84" s="39"/>
      <c r="BX84" s="39"/>
      <c r="BY84" s="39"/>
      <c r="BZ84" s="40"/>
    </row>
    <row r="85" spans="1:79" ht="71.5" customHeight="1" x14ac:dyDescent="0.3">
      <c r="A85" s="119">
        <v>8</v>
      </c>
      <c r="B85" s="119"/>
      <c r="C85" s="91" t="s">
        <v>180</v>
      </c>
      <c r="D85" s="249"/>
      <c r="E85" s="249"/>
      <c r="F85" s="249"/>
      <c r="G85" s="249"/>
      <c r="H85" s="249"/>
      <c r="I85" s="250"/>
      <c r="J85" s="251" t="s">
        <v>96</v>
      </c>
      <c r="K85" s="251"/>
      <c r="L85" s="251"/>
      <c r="M85" s="251"/>
      <c r="N85" s="251"/>
      <c r="O85" s="94" t="s">
        <v>94</v>
      </c>
      <c r="P85" s="252"/>
      <c r="Q85" s="252"/>
      <c r="R85" s="252"/>
      <c r="S85" s="252"/>
      <c r="T85" s="252"/>
      <c r="U85" s="252"/>
      <c r="V85" s="252"/>
      <c r="W85" s="252"/>
      <c r="X85" s="253"/>
      <c r="Y85" s="242">
        <v>359</v>
      </c>
      <c r="Z85" s="242"/>
      <c r="AA85" s="242"/>
      <c r="AB85" s="242"/>
      <c r="AC85" s="242"/>
      <c r="AD85" s="242">
        <v>0</v>
      </c>
      <c r="AE85" s="242"/>
      <c r="AF85" s="242"/>
      <c r="AG85" s="242"/>
      <c r="AH85" s="242"/>
      <c r="AI85" s="242">
        <f>Y85</f>
        <v>359</v>
      </c>
      <c r="AJ85" s="242"/>
      <c r="AK85" s="242"/>
      <c r="AL85" s="242"/>
      <c r="AM85" s="242"/>
      <c r="AN85" s="242">
        <f>AN75/68%</f>
        <v>358.8235294117647</v>
      </c>
      <c r="AO85" s="242"/>
      <c r="AP85" s="242"/>
      <c r="AQ85" s="242"/>
      <c r="AR85" s="242"/>
      <c r="AS85" s="242">
        <v>0</v>
      </c>
      <c r="AT85" s="242"/>
      <c r="AU85" s="242"/>
      <c r="AV85" s="242"/>
      <c r="AW85" s="242"/>
      <c r="AX85" s="242">
        <f>AN85</f>
        <v>358.8235294117647</v>
      </c>
      <c r="AY85" s="242"/>
      <c r="AZ85" s="242"/>
      <c r="BA85" s="242"/>
      <c r="BB85" s="242"/>
      <c r="BC85" s="242">
        <f>AN85-Y85</f>
        <v>-0.17647058823530415</v>
      </c>
      <c r="BD85" s="242"/>
      <c r="BE85" s="242"/>
      <c r="BF85" s="242"/>
      <c r="BG85" s="242"/>
      <c r="BH85" s="242">
        <v>0</v>
      </c>
      <c r="BI85" s="242"/>
      <c r="BJ85" s="242"/>
      <c r="BK85" s="242"/>
      <c r="BL85" s="242"/>
      <c r="BM85" s="242">
        <f>BC85</f>
        <v>-0.17647058823530415</v>
      </c>
      <c r="BN85" s="242"/>
      <c r="BO85" s="242"/>
      <c r="BP85" s="242"/>
      <c r="BQ85" s="242"/>
      <c r="BR85" s="9"/>
      <c r="BS85" s="9"/>
      <c r="BT85" s="9"/>
      <c r="BU85" s="9"/>
      <c r="BV85" s="9"/>
      <c r="BW85" s="9"/>
      <c r="BX85" s="9"/>
      <c r="BY85" s="9"/>
      <c r="BZ85" s="7"/>
    </row>
    <row r="86" spans="1:79" ht="61.5" customHeight="1" x14ac:dyDescent="0.3">
      <c r="A86" s="119">
        <v>9</v>
      </c>
      <c r="B86" s="119"/>
      <c r="C86" s="91" t="s">
        <v>181</v>
      </c>
      <c r="D86" s="249"/>
      <c r="E86" s="249"/>
      <c r="F86" s="249"/>
      <c r="G86" s="249"/>
      <c r="H86" s="249"/>
      <c r="I86" s="250"/>
      <c r="J86" s="251" t="s">
        <v>96</v>
      </c>
      <c r="K86" s="251"/>
      <c r="L86" s="251"/>
      <c r="M86" s="251"/>
      <c r="N86" s="251"/>
      <c r="O86" s="94" t="s">
        <v>94</v>
      </c>
      <c r="P86" s="252"/>
      <c r="Q86" s="252"/>
      <c r="R86" s="252"/>
      <c r="S86" s="252"/>
      <c r="T86" s="252"/>
      <c r="U86" s="252"/>
      <c r="V86" s="252"/>
      <c r="W86" s="252"/>
      <c r="X86" s="253"/>
      <c r="Y86" s="242">
        <v>108</v>
      </c>
      <c r="Z86" s="242"/>
      <c r="AA86" s="242"/>
      <c r="AB86" s="242"/>
      <c r="AC86" s="242"/>
      <c r="AD86" s="242">
        <v>0</v>
      </c>
      <c r="AE86" s="242"/>
      <c r="AF86" s="242"/>
      <c r="AG86" s="242"/>
      <c r="AH86" s="242"/>
      <c r="AI86" s="242">
        <f>Y86</f>
        <v>108</v>
      </c>
      <c r="AJ86" s="242"/>
      <c r="AK86" s="242"/>
      <c r="AL86" s="242"/>
      <c r="AM86" s="242"/>
      <c r="AN86" s="242">
        <f>AN76/117%</f>
        <v>119.65811965811966</v>
      </c>
      <c r="AO86" s="242"/>
      <c r="AP86" s="242"/>
      <c r="AQ86" s="242"/>
      <c r="AR86" s="242"/>
      <c r="AS86" s="242">
        <v>0</v>
      </c>
      <c r="AT86" s="242"/>
      <c r="AU86" s="242"/>
      <c r="AV86" s="242"/>
      <c r="AW86" s="242"/>
      <c r="AX86" s="242">
        <f>AN86</f>
        <v>119.65811965811966</v>
      </c>
      <c r="AY86" s="242"/>
      <c r="AZ86" s="242"/>
      <c r="BA86" s="242"/>
      <c r="BB86" s="242"/>
      <c r="BC86" s="242">
        <f>AN86-Y86</f>
        <v>11.658119658119659</v>
      </c>
      <c r="BD86" s="242"/>
      <c r="BE86" s="242"/>
      <c r="BF86" s="242"/>
      <c r="BG86" s="242"/>
      <c r="BH86" s="242">
        <v>0</v>
      </c>
      <c r="BI86" s="242"/>
      <c r="BJ86" s="242"/>
      <c r="BK86" s="242"/>
      <c r="BL86" s="242"/>
      <c r="BM86" s="242">
        <f>BC86</f>
        <v>11.658119658119659</v>
      </c>
      <c r="BN86" s="242"/>
      <c r="BO86" s="242"/>
      <c r="BP86" s="242"/>
      <c r="BQ86" s="242"/>
      <c r="BR86" s="9"/>
      <c r="BS86" s="9"/>
      <c r="BT86" s="9"/>
      <c r="BU86" s="9"/>
      <c r="BV86" s="9"/>
      <c r="BW86" s="9"/>
      <c r="BX86" s="9"/>
      <c r="BY86" s="9"/>
      <c r="BZ86" s="7"/>
    </row>
    <row r="87" spans="1:79" ht="32.5" customHeight="1" x14ac:dyDescent="0.3">
      <c r="A87" s="89">
        <v>10</v>
      </c>
      <c r="B87" s="90"/>
      <c r="C87" s="91" t="s">
        <v>503</v>
      </c>
      <c r="D87" s="92"/>
      <c r="E87" s="92"/>
      <c r="F87" s="92"/>
      <c r="G87" s="92"/>
      <c r="H87" s="92"/>
      <c r="I87" s="93"/>
      <c r="J87" s="251" t="s">
        <v>96</v>
      </c>
      <c r="K87" s="251"/>
      <c r="L87" s="251"/>
      <c r="M87" s="251"/>
      <c r="N87" s="251"/>
      <c r="O87" s="94" t="s">
        <v>94</v>
      </c>
      <c r="P87" s="252"/>
      <c r="Q87" s="252"/>
      <c r="R87" s="252"/>
      <c r="S87" s="252"/>
      <c r="T87" s="252"/>
      <c r="U87" s="252"/>
      <c r="V87" s="252"/>
      <c r="W87" s="252"/>
      <c r="X87" s="253"/>
      <c r="Y87" s="97">
        <v>100</v>
      </c>
      <c r="Z87" s="98"/>
      <c r="AA87" s="98"/>
      <c r="AB87" s="98"/>
      <c r="AC87" s="99"/>
      <c r="AD87" s="97">
        <v>0</v>
      </c>
      <c r="AE87" s="98"/>
      <c r="AF87" s="98"/>
      <c r="AG87" s="98"/>
      <c r="AH87" s="99"/>
      <c r="AI87" s="97">
        <v>100</v>
      </c>
      <c r="AJ87" s="98"/>
      <c r="AK87" s="98"/>
      <c r="AL87" s="98"/>
      <c r="AM87" s="99"/>
      <c r="AN87" s="97">
        <v>100</v>
      </c>
      <c r="AO87" s="98"/>
      <c r="AP87" s="98"/>
      <c r="AQ87" s="98"/>
      <c r="AR87" s="99"/>
      <c r="AS87" s="97">
        <v>0</v>
      </c>
      <c r="AT87" s="98"/>
      <c r="AU87" s="98"/>
      <c r="AV87" s="98"/>
      <c r="AW87" s="99"/>
      <c r="AX87" s="97">
        <v>100</v>
      </c>
      <c r="AY87" s="98"/>
      <c r="AZ87" s="98"/>
      <c r="BA87" s="98"/>
      <c r="BB87" s="99"/>
      <c r="BC87" s="97">
        <v>0</v>
      </c>
      <c r="BD87" s="98"/>
      <c r="BE87" s="98"/>
      <c r="BF87" s="98"/>
      <c r="BG87" s="99"/>
      <c r="BH87" s="97">
        <v>0</v>
      </c>
      <c r="BI87" s="98"/>
      <c r="BJ87" s="98"/>
      <c r="BK87" s="98"/>
      <c r="BL87" s="99"/>
      <c r="BM87" s="97">
        <v>0</v>
      </c>
      <c r="BN87" s="98"/>
      <c r="BO87" s="98"/>
      <c r="BP87" s="98"/>
      <c r="BQ87" s="99"/>
      <c r="BR87" s="9"/>
      <c r="BS87" s="9"/>
      <c r="BT87" s="9"/>
      <c r="BU87" s="9"/>
      <c r="BV87" s="9"/>
      <c r="BW87" s="9"/>
      <c r="BX87" s="9"/>
      <c r="BY87" s="9"/>
      <c r="BZ87" s="7"/>
    </row>
    <row r="88" spans="1:79" ht="15.5" x14ac:dyDescent="0.3">
      <c r="A88" s="28"/>
      <c r="B88" s="28"/>
      <c r="C88" s="29"/>
      <c r="D88" s="29"/>
      <c r="E88" s="29"/>
      <c r="F88" s="29"/>
      <c r="G88" s="29"/>
      <c r="H88" s="29"/>
      <c r="I88" s="29"/>
      <c r="J88" s="29"/>
      <c r="K88" s="29"/>
      <c r="L88" s="29"/>
      <c r="M88" s="29"/>
      <c r="N88" s="29"/>
      <c r="O88" s="29"/>
      <c r="P88" s="29"/>
      <c r="Q88" s="29"/>
      <c r="R88" s="29"/>
      <c r="S88" s="29"/>
      <c r="T88" s="29"/>
      <c r="U88" s="29"/>
      <c r="V88" s="29"/>
      <c r="W88" s="29"/>
      <c r="X88" s="29"/>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c r="AY88" s="31"/>
      <c r="AZ88" s="31"/>
      <c r="BA88" s="31"/>
      <c r="BB88" s="31"/>
      <c r="BC88" s="31"/>
      <c r="BD88" s="31"/>
      <c r="BE88" s="31"/>
      <c r="BF88" s="31"/>
      <c r="BG88" s="31"/>
      <c r="BH88" s="31"/>
      <c r="BI88" s="31"/>
      <c r="BJ88" s="31"/>
      <c r="BK88" s="31"/>
      <c r="BL88" s="31"/>
      <c r="BM88" s="31"/>
      <c r="BN88" s="31"/>
      <c r="BO88" s="31"/>
      <c r="BP88" s="31"/>
      <c r="BQ88" s="31"/>
      <c r="BR88" s="9"/>
      <c r="BS88" s="9"/>
      <c r="BT88" s="9"/>
      <c r="BU88" s="9"/>
      <c r="BV88" s="9"/>
      <c r="BW88" s="9"/>
      <c r="BX88" s="9"/>
      <c r="BY88" s="9"/>
      <c r="BZ88" s="7"/>
    </row>
    <row r="89" spans="1:79" ht="15.75" customHeight="1" x14ac:dyDescent="0.3">
      <c r="A89" s="118" t="s">
        <v>62</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row>
    <row r="90" spans="1:79" ht="9" customHeight="1" x14ac:dyDescent="0.3">
      <c r="A90" s="28"/>
      <c r="B90" s="28"/>
      <c r="C90" s="29"/>
      <c r="D90" s="29"/>
      <c r="E90" s="29"/>
      <c r="F90" s="29"/>
      <c r="G90" s="29"/>
      <c r="H90" s="29"/>
      <c r="I90" s="29"/>
      <c r="J90" s="29"/>
      <c r="K90" s="29"/>
      <c r="L90" s="29"/>
      <c r="M90" s="29"/>
      <c r="N90" s="29"/>
      <c r="O90" s="29"/>
      <c r="P90" s="29"/>
      <c r="Q90" s="29"/>
      <c r="R90" s="29"/>
      <c r="S90" s="29"/>
      <c r="T90" s="29"/>
      <c r="U90" s="29"/>
      <c r="V90" s="29"/>
      <c r="W90" s="29"/>
      <c r="X90" s="29"/>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c r="AY90" s="31"/>
      <c r="AZ90" s="31"/>
      <c r="BA90" s="31"/>
      <c r="BB90" s="31"/>
      <c r="BC90" s="31"/>
      <c r="BD90" s="31"/>
      <c r="BE90" s="31"/>
      <c r="BF90" s="31"/>
      <c r="BG90" s="31"/>
      <c r="BH90" s="31"/>
      <c r="BI90" s="31"/>
      <c r="BJ90" s="31"/>
      <c r="BK90" s="31"/>
      <c r="BL90" s="31"/>
      <c r="BM90" s="31"/>
      <c r="BN90" s="31"/>
      <c r="BO90" s="31"/>
      <c r="BP90" s="31"/>
      <c r="BQ90" s="31"/>
      <c r="BR90" s="9"/>
      <c r="BS90" s="9"/>
      <c r="BT90" s="9"/>
      <c r="BU90" s="9"/>
      <c r="BV90" s="9"/>
      <c r="BW90" s="9"/>
      <c r="BX90" s="9"/>
      <c r="BY90" s="9"/>
      <c r="BZ90" s="7"/>
    </row>
    <row r="91" spans="1:79" s="46" customFormat="1" ht="45" customHeight="1" x14ac:dyDescent="0.25">
      <c r="A91" s="318" t="s">
        <v>3</v>
      </c>
      <c r="B91" s="319"/>
      <c r="C91" s="318" t="s">
        <v>6</v>
      </c>
      <c r="D91" s="323"/>
      <c r="E91" s="323"/>
      <c r="F91" s="323"/>
      <c r="G91" s="323"/>
      <c r="H91" s="323"/>
      <c r="I91" s="319"/>
      <c r="J91" s="318" t="s">
        <v>5</v>
      </c>
      <c r="K91" s="323"/>
      <c r="L91" s="323"/>
      <c r="M91" s="323"/>
      <c r="N91" s="319"/>
      <c r="O91" s="89" t="s">
        <v>63</v>
      </c>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c r="BI91" s="328"/>
      <c r="BJ91" s="328"/>
      <c r="BK91" s="328"/>
      <c r="BL91" s="328"/>
      <c r="BM91" s="328"/>
      <c r="BN91" s="328"/>
      <c r="BO91" s="328"/>
      <c r="BP91" s="328"/>
      <c r="BQ91" s="329"/>
      <c r="BR91" s="56"/>
      <c r="BS91" s="56"/>
      <c r="BT91" s="56"/>
      <c r="BU91" s="56"/>
      <c r="BV91" s="56"/>
      <c r="BW91" s="56"/>
      <c r="BX91" s="56"/>
      <c r="BY91" s="56"/>
      <c r="BZ91" s="51"/>
    </row>
    <row r="92" spans="1:79" s="59" customFormat="1" ht="15" customHeight="1" x14ac:dyDescent="0.25">
      <c r="A92" s="239">
        <v>1</v>
      </c>
      <c r="B92" s="239"/>
      <c r="C92" s="239">
        <v>2</v>
      </c>
      <c r="D92" s="239"/>
      <c r="E92" s="239"/>
      <c r="F92" s="239"/>
      <c r="G92" s="239"/>
      <c r="H92" s="239"/>
      <c r="I92" s="239"/>
      <c r="J92" s="239">
        <v>3</v>
      </c>
      <c r="K92" s="239"/>
      <c r="L92" s="239"/>
      <c r="M92" s="239"/>
      <c r="N92" s="239"/>
      <c r="O92" s="71">
        <v>4</v>
      </c>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7"/>
      <c r="BR92" s="57"/>
      <c r="BS92" s="57"/>
      <c r="BT92" s="57"/>
      <c r="BU92" s="57"/>
      <c r="BV92" s="57"/>
      <c r="BW92" s="57"/>
      <c r="BX92" s="57"/>
      <c r="BY92" s="57"/>
      <c r="BZ92" s="58"/>
    </row>
    <row r="93" spans="1:79" s="34" customFormat="1" ht="12.75" hidden="1" customHeight="1" x14ac:dyDescent="0.3">
      <c r="A93" s="243" t="s">
        <v>36</v>
      </c>
      <c r="B93" s="243"/>
      <c r="C93" s="130" t="s">
        <v>14</v>
      </c>
      <c r="D93" s="131"/>
      <c r="E93" s="131"/>
      <c r="F93" s="131"/>
      <c r="G93" s="131"/>
      <c r="H93" s="131"/>
      <c r="I93" s="132"/>
      <c r="J93" s="243" t="s">
        <v>15</v>
      </c>
      <c r="K93" s="243"/>
      <c r="L93" s="243"/>
      <c r="M93" s="243"/>
      <c r="N93" s="243"/>
      <c r="O93" s="202" t="s">
        <v>71</v>
      </c>
      <c r="P93" s="203"/>
      <c r="Q93" s="203"/>
      <c r="R93" s="203"/>
      <c r="S93" s="203"/>
      <c r="T93" s="203"/>
      <c r="U93" s="203"/>
      <c r="V93" s="203"/>
      <c r="W93" s="203"/>
      <c r="X93" s="203"/>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7"/>
      <c r="BR93" s="35"/>
      <c r="BS93" s="35"/>
      <c r="BT93" s="33"/>
      <c r="BU93" s="33"/>
      <c r="BV93" s="33"/>
      <c r="BW93" s="33"/>
      <c r="BX93" s="33"/>
      <c r="BY93" s="33"/>
      <c r="BZ93" s="33"/>
      <c r="CA93" s="34" t="s">
        <v>70</v>
      </c>
    </row>
    <row r="94" spans="1:79" s="43" customFormat="1" ht="15" hidden="1" customHeight="1" x14ac:dyDescent="0.3">
      <c r="A94" s="262">
        <v>0</v>
      </c>
      <c r="B94" s="262"/>
      <c r="C94" s="283"/>
      <c r="D94" s="283"/>
      <c r="E94" s="283"/>
      <c r="F94" s="283"/>
      <c r="G94" s="283"/>
      <c r="H94" s="283"/>
      <c r="I94" s="283"/>
      <c r="J94" s="262"/>
      <c r="K94" s="262"/>
      <c r="L94" s="262"/>
      <c r="M94" s="262"/>
      <c r="N94" s="262"/>
      <c r="O94" s="86"/>
      <c r="P94" s="87"/>
      <c r="Q94" s="87"/>
      <c r="R94" s="87"/>
      <c r="S94" s="87"/>
      <c r="T94" s="87"/>
      <c r="U94" s="87"/>
      <c r="V94" s="87"/>
      <c r="W94" s="87"/>
      <c r="X94" s="87"/>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5"/>
      <c r="BR94" s="41"/>
      <c r="BS94" s="41"/>
      <c r="BT94" s="41"/>
      <c r="BU94" s="41"/>
      <c r="BV94" s="41"/>
      <c r="BW94" s="41"/>
      <c r="BX94" s="41"/>
      <c r="BY94" s="41"/>
      <c r="BZ94" s="42"/>
      <c r="CA94" s="43" t="s">
        <v>65</v>
      </c>
    </row>
    <row r="95" spans="1:79" s="43" customFormat="1" ht="43.5" hidden="1" customHeight="1" x14ac:dyDescent="0.3">
      <c r="A95" s="239">
        <v>1</v>
      </c>
      <c r="B95" s="239"/>
      <c r="C95" s="238" t="s">
        <v>172</v>
      </c>
      <c r="D95" s="238"/>
      <c r="E95" s="238"/>
      <c r="F95" s="238"/>
      <c r="G95" s="238"/>
      <c r="H95" s="238"/>
      <c r="I95" s="238"/>
      <c r="J95" s="301" t="s">
        <v>355</v>
      </c>
      <c r="K95" s="302"/>
      <c r="L95" s="302"/>
      <c r="M95" s="302"/>
      <c r="N95" s="303"/>
      <c r="O95" s="77" t="s">
        <v>356</v>
      </c>
      <c r="P95" s="78"/>
      <c r="Q95" s="78"/>
      <c r="R95" s="78"/>
      <c r="S95" s="78"/>
      <c r="T95" s="78"/>
      <c r="U95" s="78"/>
      <c r="V95" s="78"/>
      <c r="W95" s="78"/>
      <c r="X95" s="78"/>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1"/>
      <c r="BR95" s="41"/>
      <c r="BS95" s="41"/>
      <c r="BT95" s="41"/>
      <c r="BU95" s="41"/>
      <c r="BV95" s="41"/>
      <c r="BW95" s="41"/>
      <c r="BX95" s="41"/>
      <c r="BY95" s="41"/>
      <c r="BZ95" s="42"/>
    </row>
    <row r="96" spans="1:79" s="43" customFormat="1" ht="34.5" hidden="1" customHeight="1" x14ac:dyDescent="0.3">
      <c r="A96" s="239">
        <v>2</v>
      </c>
      <c r="B96" s="239"/>
      <c r="C96" s="238" t="s">
        <v>174</v>
      </c>
      <c r="D96" s="238"/>
      <c r="E96" s="238"/>
      <c r="F96" s="238"/>
      <c r="G96" s="238"/>
      <c r="H96" s="238"/>
      <c r="I96" s="238"/>
      <c r="J96" s="304"/>
      <c r="K96" s="305"/>
      <c r="L96" s="305"/>
      <c r="M96" s="305"/>
      <c r="N96" s="306"/>
      <c r="O96" s="77" t="s">
        <v>357</v>
      </c>
      <c r="P96" s="78"/>
      <c r="Q96" s="78"/>
      <c r="R96" s="78"/>
      <c r="S96" s="78"/>
      <c r="T96" s="78"/>
      <c r="U96" s="78"/>
      <c r="V96" s="78"/>
      <c r="W96" s="78"/>
      <c r="X96" s="78"/>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1"/>
      <c r="BR96" s="41"/>
      <c r="BS96" s="41"/>
      <c r="BT96" s="41"/>
      <c r="BU96" s="41"/>
      <c r="BV96" s="41"/>
      <c r="BW96" s="41"/>
      <c r="BX96" s="41"/>
      <c r="BY96" s="41"/>
      <c r="BZ96" s="42"/>
    </row>
    <row r="97" spans="1:78" s="43" customFormat="1" ht="17" hidden="1" customHeight="1" x14ac:dyDescent="0.3">
      <c r="A97" s="239">
        <v>0</v>
      </c>
      <c r="B97" s="239"/>
      <c r="C97" s="283" t="s">
        <v>89</v>
      </c>
      <c r="D97" s="283"/>
      <c r="E97" s="283"/>
      <c r="F97" s="283"/>
      <c r="G97" s="283"/>
      <c r="H97" s="283"/>
      <c r="I97" s="283"/>
      <c r="J97" s="262"/>
      <c r="K97" s="262"/>
      <c r="L97" s="262"/>
      <c r="M97" s="262"/>
      <c r="N97" s="262"/>
      <c r="O97" s="77"/>
      <c r="P97" s="78"/>
      <c r="Q97" s="78"/>
      <c r="R97" s="78"/>
      <c r="S97" s="78"/>
      <c r="T97" s="78"/>
      <c r="U97" s="78"/>
      <c r="V97" s="78"/>
      <c r="W97" s="78"/>
      <c r="X97" s="78"/>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1"/>
      <c r="BR97" s="41"/>
      <c r="BS97" s="41"/>
      <c r="BT97" s="41"/>
      <c r="BU97" s="41"/>
      <c r="BV97" s="41"/>
      <c r="BW97" s="41"/>
      <c r="BX97" s="41"/>
      <c r="BY97" s="41"/>
      <c r="BZ97" s="42"/>
    </row>
    <row r="98" spans="1:78" s="43" customFormat="1" ht="52" hidden="1" customHeight="1" x14ac:dyDescent="0.3">
      <c r="A98" s="239">
        <v>3</v>
      </c>
      <c r="B98" s="239"/>
      <c r="C98" s="238" t="s">
        <v>175</v>
      </c>
      <c r="D98" s="238"/>
      <c r="E98" s="238"/>
      <c r="F98" s="238"/>
      <c r="G98" s="238"/>
      <c r="H98" s="238"/>
      <c r="I98" s="238"/>
      <c r="J98" s="307" t="s">
        <v>176</v>
      </c>
      <c r="K98" s="308"/>
      <c r="L98" s="308"/>
      <c r="M98" s="308"/>
      <c r="N98" s="309"/>
      <c r="O98" s="77" t="s">
        <v>537</v>
      </c>
      <c r="P98" s="78"/>
      <c r="Q98" s="78"/>
      <c r="R98" s="78"/>
      <c r="S98" s="78"/>
      <c r="T98" s="78"/>
      <c r="U98" s="78"/>
      <c r="V98" s="78"/>
      <c r="W98" s="78"/>
      <c r="X98" s="78"/>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1"/>
      <c r="BR98" s="41"/>
      <c r="BS98" s="41"/>
      <c r="BT98" s="41"/>
      <c r="BU98" s="41"/>
      <c r="BV98" s="41"/>
      <c r="BW98" s="41"/>
      <c r="BX98" s="41"/>
      <c r="BY98" s="41"/>
      <c r="BZ98" s="42"/>
    </row>
    <row r="99" spans="1:78" s="43" customFormat="1" ht="33.5" hidden="1" customHeight="1" x14ac:dyDescent="0.3">
      <c r="A99" s="239">
        <v>4</v>
      </c>
      <c r="B99" s="239"/>
      <c r="C99" s="238" t="s">
        <v>177</v>
      </c>
      <c r="D99" s="238"/>
      <c r="E99" s="238"/>
      <c r="F99" s="238"/>
      <c r="G99" s="238"/>
      <c r="H99" s="238"/>
      <c r="I99" s="238"/>
      <c r="J99" s="304"/>
      <c r="K99" s="305"/>
      <c r="L99" s="305"/>
      <c r="M99" s="305"/>
      <c r="N99" s="306"/>
      <c r="O99" s="77" t="s">
        <v>358</v>
      </c>
      <c r="P99" s="78"/>
      <c r="Q99" s="78"/>
      <c r="R99" s="78"/>
      <c r="S99" s="78"/>
      <c r="T99" s="78"/>
      <c r="U99" s="78"/>
      <c r="V99" s="78"/>
      <c r="W99" s="78"/>
      <c r="X99" s="78"/>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1"/>
      <c r="BR99" s="41"/>
      <c r="BS99" s="41"/>
      <c r="BT99" s="41"/>
      <c r="BU99" s="41"/>
      <c r="BV99" s="41"/>
      <c r="BW99" s="41"/>
      <c r="BX99" s="41"/>
      <c r="BY99" s="41"/>
      <c r="BZ99" s="42"/>
    </row>
    <row r="100" spans="1:78" s="43" customFormat="1" ht="15" hidden="1" x14ac:dyDescent="0.3">
      <c r="A100" s="239">
        <v>0</v>
      </c>
      <c r="B100" s="239"/>
      <c r="C100" s="283" t="s">
        <v>92</v>
      </c>
      <c r="D100" s="283"/>
      <c r="E100" s="283"/>
      <c r="F100" s="283"/>
      <c r="G100" s="283"/>
      <c r="H100" s="283"/>
      <c r="I100" s="283"/>
      <c r="J100" s="262"/>
      <c r="K100" s="262"/>
      <c r="L100" s="262"/>
      <c r="M100" s="262"/>
      <c r="N100" s="262"/>
      <c r="O100" s="77"/>
      <c r="P100" s="78"/>
      <c r="Q100" s="78"/>
      <c r="R100" s="78"/>
      <c r="S100" s="78"/>
      <c r="T100" s="78"/>
      <c r="U100" s="78"/>
      <c r="V100" s="78"/>
      <c r="W100" s="78"/>
      <c r="X100" s="78"/>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1"/>
      <c r="BR100" s="41"/>
      <c r="BS100" s="41"/>
      <c r="BT100" s="41"/>
      <c r="BU100" s="41"/>
      <c r="BV100" s="41"/>
      <c r="BW100" s="41"/>
      <c r="BX100" s="41"/>
      <c r="BY100" s="41"/>
      <c r="BZ100" s="42"/>
    </row>
    <row r="101" spans="1:78" s="43" customFormat="1" ht="15" hidden="1" x14ac:dyDescent="0.3">
      <c r="A101" s="239">
        <v>0</v>
      </c>
      <c r="B101" s="239"/>
      <c r="C101" s="283"/>
      <c r="D101" s="283"/>
      <c r="E101" s="283"/>
      <c r="F101" s="283"/>
      <c r="G101" s="283"/>
      <c r="H101" s="283"/>
      <c r="I101" s="283"/>
      <c r="J101" s="262"/>
      <c r="K101" s="262"/>
      <c r="L101" s="262"/>
      <c r="M101" s="262"/>
      <c r="N101" s="262"/>
      <c r="O101" s="77"/>
      <c r="P101" s="78"/>
      <c r="Q101" s="78"/>
      <c r="R101" s="78"/>
      <c r="S101" s="78"/>
      <c r="T101" s="78"/>
      <c r="U101" s="78"/>
      <c r="V101" s="78"/>
      <c r="W101" s="78"/>
      <c r="X101" s="78"/>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1"/>
      <c r="BR101" s="41"/>
      <c r="BS101" s="41"/>
      <c r="BT101" s="41"/>
      <c r="BU101" s="41"/>
      <c r="BV101" s="41"/>
      <c r="BW101" s="41"/>
      <c r="BX101" s="41"/>
      <c r="BY101" s="41"/>
      <c r="BZ101" s="42"/>
    </row>
    <row r="102" spans="1:78" s="43" customFormat="1" ht="15" hidden="1" x14ac:dyDescent="0.3">
      <c r="A102" s="239">
        <v>0</v>
      </c>
      <c r="B102" s="239"/>
      <c r="C102" s="283" t="s">
        <v>95</v>
      </c>
      <c r="D102" s="283"/>
      <c r="E102" s="283"/>
      <c r="F102" s="283"/>
      <c r="G102" s="283"/>
      <c r="H102" s="283"/>
      <c r="I102" s="283"/>
      <c r="J102" s="262"/>
      <c r="K102" s="262"/>
      <c r="L102" s="262"/>
      <c r="M102" s="262"/>
      <c r="N102" s="262"/>
      <c r="O102" s="77"/>
      <c r="P102" s="78"/>
      <c r="Q102" s="78"/>
      <c r="R102" s="78"/>
      <c r="S102" s="78"/>
      <c r="T102" s="78"/>
      <c r="U102" s="78"/>
      <c r="V102" s="78"/>
      <c r="W102" s="78"/>
      <c r="X102" s="78"/>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1"/>
      <c r="BR102" s="41"/>
      <c r="BS102" s="41"/>
      <c r="BT102" s="41"/>
      <c r="BU102" s="41"/>
      <c r="BV102" s="41"/>
      <c r="BW102" s="41"/>
      <c r="BX102" s="41"/>
      <c r="BY102" s="41"/>
      <c r="BZ102" s="42"/>
    </row>
    <row r="103" spans="1:78" s="43" customFormat="1" ht="72.5" hidden="1" customHeight="1" x14ac:dyDescent="0.3">
      <c r="A103" s="239">
        <v>5</v>
      </c>
      <c r="B103" s="239"/>
      <c r="C103" s="238" t="s">
        <v>360</v>
      </c>
      <c r="D103" s="238"/>
      <c r="E103" s="238"/>
      <c r="F103" s="238"/>
      <c r="G103" s="238"/>
      <c r="H103" s="238"/>
      <c r="I103" s="238"/>
      <c r="J103" s="239" t="s">
        <v>317</v>
      </c>
      <c r="K103" s="239"/>
      <c r="L103" s="239"/>
      <c r="M103" s="239"/>
      <c r="N103" s="239"/>
      <c r="O103" s="77" t="s">
        <v>359</v>
      </c>
      <c r="P103" s="78"/>
      <c r="Q103" s="78"/>
      <c r="R103" s="78"/>
      <c r="S103" s="78"/>
      <c r="T103" s="78"/>
      <c r="U103" s="78"/>
      <c r="V103" s="78"/>
      <c r="W103" s="78"/>
      <c r="X103" s="78"/>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1"/>
      <c r="BR103" s="41"/>
      <c r="BS103" s="41"/>
      <c r="BT103" s="41"/>
      <c r="BU103" s="41"/>
      <c r="BV103" s="41"/>
      <c r="BW103" s="41"/>
      <c r="BX103" s="41"/>
      <c r="BY103" s="41"/>
      <c r="BZ103" s="42"/>
    </row>
    <row r="104" spans="1:78" ht="15.5" x14ac:dyDescent="0.3">
      <c r="A104" s="28"/>
      <c r="B104" s="28"/>
      <c r="C104" s="29"/>
      <c r="D104" s="29"/>
      <c r="E104" s="29"/>
      <c r="F104" s="29"/>
      <c r="G104" s="29"/>
      <c r="H104" s="29"/>
      <c r="I104" s="29"/>
      <c r="J104" s="29"/>
      <c r="K104" s="29"/>
      <c r="L104" s="29"/>
      <c r="M104" s="29"/>
      <c r="N104" s="29"/>
      <c r="O104" s="29"/>
      <c r="P104" s="29"/>
      <c r="Q104" s="29"/>
      <c r="R104" s="29"/>
      <c r="S104" s="29"/>
      <c r="T104" s="29"/>
      <c r="U104" s="29"/>
      <c r="V104" s="29"/>
      <c r="W104" s="29"/>
      <c r="X104" s="29"/>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c r="AY104" s="31"/>
      <c r="AZ104" s="31"/>
      <c r="BA104" s="31"/>
      <c r="BB104" s="31"/>
      <c r="BC104" s="31"/>
      <c r="BD104" s="31"/>
      <c r="BE104" s="31"/>
      <c r="BF104" s="31"/>
      <c r="BG104" s="31"/>
      <c r="BH104" s="31"/>
      <c r="BI104" s="31"/>
      <c r="BJ104" s="31"/>
      <c r="BK104" s="31"/>
      <c r="BL104" s="31"/>
      <c r="BM104" s="31"/>
      <c r="BN104" s="31"/>
      <c r="BO104" s="31"/>
      <c r="BP104" s="31"/>
      <c r="BQ104" s="31"/>
      <c r="BR104" s="9"/>
      <c r="BS104" s="9"/>
      <c r="BT104" s="9"/>
      <c r="BU104" s="9"/>
      <c r="BV104" s="9"/>
      <c r="BW104" s="9"/>
      <c r="BX104" s="9"/>
      <c r="BY104" s="9"/>
      <c r="BZ104" s="7"/>
    </row>
    <row r="105" spans="1:78" ht="16" customHeight="1" x14ac:dyDescent="0.3">
      <c r="A105" s="118" t="s">
        <v>64</v>
      </c>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row>
    <row r="106" spans="1:78" ht="35" customHeight="1" x14ac:dyDescent="0.3">
      <c r="A106" s="201" t="s">
        <v>538</v>
      </c>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row>
    <row r="107" spans="1:78" ht="15.5" x14ac:dyDescent="0.3">
      <c r="A107" s="28"/>
      <c r="B107" s="28"/>
      <c r="C107" s="29"/>
      <c r="D107" s="29"/>
      <c r="E107" s="29"/>
      <c r="F107" s="29"/>
      <c r="G107" s="29"/>
      <c r="H107" s="29"/>
      <c r="I107" s="29"/>
      <c r="J107" s="29"/>
      <c r="K107" s="29"/>
      <c r="L107" s="29"/>
      <c r="M107" s="29"/>
      <c r="N107" s="29"/>
      <c r="O107" s="29"/>
      <c r="P107" s="29"/>
      <c r="Q107" s="29"/>
      <c r="R107" s="29"/>
      <c r="S107" s="29"/>
      <c r="T107" s="29"/>
      <c r="U107" s="29"/>
      <c r="V107" s="29"/>
      <c r="W107" s="29"/>
      <c r="X107" s="29"/>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c r="AY107" s="31"/>
      <c r="AZ107" s="31"/>
      <c r="BA107" s="31"/>
      <c r="BB107" s="31"/>
      <c r="BC107" s="31"/>
      <c r="BD107" s="31"/>
      <c r="BE107" s="31"/>
      <c r="BF107" s="31"/>
      <c r="BG107" s="31"/>
      <c r="BH107" s="31"/>
      <c r="BI107" s="31"/>
      <c r="BJ107" s="31"/>
      <c r="BK107" s="31"/>
      <c r="BL107" s="31"/>
      <c r="BM107" s="31"/>
      <c r="BN107" s="31"/>
      <c r="BO107" s="31"/>
      <c r="BP107" s="31"/>
      <c r="BQ107" s="31"/>
      <c r="BR107" s="9"/>
      <c r="BS107" s="9"/>
      <c r="BT107" s="9"/>
      <c r="BU107" s="9"/>
      <c r="BV107" s="9"/>
      <c r="BW107" s="9"/>
      <c r="BX107" s="9"/>
      <c r="BY107" s="9"/>
      <c r="BZ107" s="7"/>
    </row>
    <row r="108" spans="1:78" ht="16" customHeight="1" x14ac:dyDescent="0.3">
      <c r="A108" s="118" t="s">
        <v>46</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row>
    <row r="109" spans="1:78" ht="16" customHeight="1" x14ac:dyDescent="0.3">
      <c r="A109" s="201" t="s">
        <v>526</v>
      </c>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row>
    <row r="110" spans="1:78" ht="16" customHeight="1" x14ac:dyDescent="0.3">
      <c r="A110" s="15"/>
      <c r="B110" s="15"/>
      <c r="C110" s="15"/>
      <c r="D110" s="15"/>
      <c r="E110" s="15"/>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78" ht="12" customHeight="1" x14ac:dyDescent="0.3">
      <c r="A111" s="27" t="s">
        <v>76</v>
      </c>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78" ht="12" customHeight="1" x14ac:dyDescent="0.3">
      <c r="A112" s="27" t="s">
        <v>67</v>
      </c>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4" s="27" customFormat="1" ht="12" customHeight="1" x14ac:dyDescent="0.25">
      <c r="A113" s="27" t="s">
        <v>68</v>
      </c>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row>
    <row r="114" spans="1:64" ht="16" customHeight="1" x14ac:dyDescent="0.35">
      <c r="A114" s="26"/>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spans="1:64" ht="24" customHeight="1" x14ac:dyDescent="0.35">
      <c r="A115" s="208" t="s">
        <v>99</v>
      </c>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110"/>
      <c r="X115" s="110"/>
      <c r="Y115" s="110"/>
      <c r="Z115" s="110"/>
      <c r="AA115" s="110"/>
      <c r="AB115" s="110"/>
      <c r="AC115" s="110"/>
      <c r="AD115" s="110"/>
      <c r="AE115" s="110"/>
      <c r="AF115" s="110"/>
      <c r="AG115" s="110"/>
      <c r="AH115" s="110"/>
      <c r="AI115" s="110"/>
      <c r="AJ115" s="110"/>
      <c r="AK115" s="110"/>
      <c r="AL115" s="110"/>
      <c r="AM115" s="110"/>
      <c r="AN115" s="2"/>
      <c r="AO115" s="2"/>
      <c r="AP115" s="206" t="s">
        <v>505</v>
      </c>
      <c r="AQ115" s="206"/>
      <c r="AR115" s="206"/>
      <c r="AS115" s="206"/>
      <c r="AT115" s="206"/>
      <c r="AU115" s="206"/>
      <c r="AV115" s="206"/>
      <c r="AW115" s="206"/>
      <c r="AX115" s="206"/>
      <c r="AY115" s="206"/>
      <c r="AZ115" s="206"/>
      <c r="BA115" s="206"/>
      <c r="BB115" s="206"/>
      <c r="BC115" s="206"/>
      <c r="BD115" s="206"/>
      <c r="BE115" s="206"/>
      <c r="BF115" s="206"/>
      <c r="BG115" s="206"/>
      <c r="BH115" s="206"/>
    </row>
    <row r="116" spans="1:64" x14ac:dyDescent="0.3">
      <c r="W116" s="207" t="s">
        <v>8</v>
      </c>
      <c r="X116" s="207"/>
      <c r="Y116" s="207"/>
      <c r="Z116" s="207"/>
      <c r="AA116" s="207"/>
      <c r="AB116" s="207"/>
      <c r="AC116" s="207"/>
      <c r="AD116" s="207"/>
      <c r="AE116" s="207"/>
      <c r="AF116" s="207"/>
      <c r="AG116" s="207"/>
      <c r="AH116" s="207"/>
      <c r="AI116" s="207"/>
      <c r="AJ116" s="207"/>
      <c r="AK116" s="207"/>
      <c r="AL116" s="207"/>
      <c r="AM116" s="207"/>
      <c r="AN116" s="36"/>
      <c r="AO116" s="36"/>
      <c r="AP116" s="207" t="s">
        <v>72</v>
      </c>
      <c r="AQ116" s="207"/>
      <c r="AR116" s="207"/>
      <c r="AS116" s="207"/>
      <c r="AT116" s="207"/>
      <c r="AU116" s="207"/>
      <c r="AV116" s="207"/>
      <c r="AW116" s="207"/>
      <c r="AX116" s="207"/>
      <c r="AY116" s="207"/>
      <c r="AZ116" s="207"/>
      <c r="BA116" s="207"/>
      <c r="BB116" s="207"/>
      <c r="BC116" s="207"/>
      <c r="BD116" s="207"/>
      <c r="BE116" s="207"/>
      <c r="BF116" s="207"/>
      <c r="BG116" s="207"/>
      <c r="BH116" s="207"/>
    </row>
    <row r="119" spans="1:64" ht="16" customHeight="1" x14ac:dyDescent="0.35">
      <c r="A119" s="205" t="s">
        <v>319</v>
      </c>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110"/>
      <c r="X119" s="110"/>
      <c r="Y119" s="110"/>
      <c r="Z119" s="110"/>
      <c r="AA119" s="110"/>
      <c r="AB119" s="110"/>
      <c r="AC119" s="110"/>
      <c r="AD119" s="110"/>
      <c r="AE119" s="110"/>
      <c r="AF119" s="110"/>
      <c r="AG119" s="110"/>
      <c r="AH119" s="110"/>
      <c r="AI119" s="110"/>
      <c r="AJ119" s="110"/>
      <c r="AK119" s="110"/>
      <c r="AL119" s="110"/>
      <c r="AM119" s="110"/>
      <c r="AN119" s="2"/>
      <c r="AO119" s="2"/>
      <c r="AP119" s="206" t="s">
        <v>100</v>
      </c>
      <c r="AQ119" s="206"/>
      <c r="AR119" s="206"/>
      <c r="AS119" s="206"/>
      <c r="AT119" s="206"/>
      <c r="AU119" s="206"/>
      <c r="AV119" s="206"/>
      <c r="AW119" s="206"/>
      <c r="AX119" s="206"/>
      <c r="AY119" s="206"/>
      <c r="AZ119" s="206"/>
      <c r="BA119" s="206"/>
      <c r="BB119" s="206"/>
      <c r="BC119" s="206"/>
      <c r="BD119" s="206"/>
      <c r="BE119" s="206"/>
      <c r="BF119" s="206"/>
      <c r="BG119" s="206"/>
      <c r="BH119" s="206"/>
    </row>
    <row r="120" spans="1:64" x14ac:dyDescent="0.3">
      <c r="W120" s="207" t="s">
        <v>8</v>
      </c>
      <c r="X120" s="207"/>
      <c r="Y120" s="207"/>
      <c r="Z120" s="207"/>
      <c r="AA120" s="207"/>
      <c r="AB120" s="207"/>
      <c r="AC120" s="207"/>
      <c r="AD120" s="207"/>
      <c r="AE120" s="207"/>
      <c r="AF120" s="207"/>
      <c r="AG120" s="207"/>
      <c r="AH120" s="207"/>
      <c r="AI120" s="207"/>
      <c r="AJ120" s="207"/>
      <c r="AK120" s="207"/>
      <c r="AL120" s="207"/>
      <c r="AM120" s="207"/>
      <c r="AN120" s="36"/>
      <c r="AO120" s="36"/>
      <c r="AP120" s="207" t="s">
        <v>72</v>
      </c>
      <c r="AQ120" s="207"/>
      <c r="AR120" s="207"/>
      <c r="AS120" s="207"/>
      <c r="AT120" s="207"/>
      <c r="AU120" s="207"/>
      <c r="AV120" s="207"/>
      <c r="AW120" s="207"/>
      <c r="AX120" s="207"/>
      <c r="AY120" s="207"/>
      <c r="AZ120" s="207"/>
      <c r="BA120" s="207"/>
      <c r="BB120" s="207"/>
      <c r="BC120" s="207"/>
      <c r="BD120" s="207"/>
      <c r="BE120" s="207"/>
      <c r="BF120" s="207"/>
      <c r="BG120" s="207"/>
      <c r="BH120" s="207"/>
    </row>
  </sheetData>
  <mergeCells count="494">
    <mergeCell ref="AX87:BB87"/>
    <mergeCell ref="BC87:BG87"/>
    <mergeCell ref="BH87:BL87"/>
    <mergeCell ref="BM87:BQ87"/>
    <mergeCell ref="A87:B87"/>
    <mergeCell ref="C87:I87"/>
    <mergeCell ref="J87:N87"/>
    <mergeCell ref="O87:X87"/>
    <mergeCell ref="Y87:AC87"/>
    <mergeCell ref="AD87:AH87"/>
    <mergeCell ref="AI87:AM87"/>
    <mergeCell ref="AN87:AR87"/>
    <mergeCell ref="AS87:AW87"/>
    <mergeCell ref="BI48:BM48"/>
    <mergeCell ref="BN48:BQ48"/>
    <mergeCell ref="A77:B77"/>
    <mergeCell ref="C77:I77"/>
    <mergeCell ref="J77:N77"/>
    <mergeCell ref="O77:X77"/>
    <mergeCell ref="Y77:AC77"/>
    <mergeCell ref="AD77:AH77"/>
    <mergeCell ref="AI77:AM77"/>
    <mergeCell ref="AN77:AR77"/>
    <mergeCell ref="AS77:AW77"/>
    <mergeCell ref="AX77:BB77"/>
    <mergeCell ref="BC77:BG77"/>
    <mergeCell ref="BH77:BL77"/>
    <mergeCell ref="BM77:BQ77"/>
    <mergeCell ref="AX75:BB75"/>
    <mergeCell ref="BC75:BG75"/>
    <mergeCell ref="BH75:BL75"/>
    <mergeCell ref="BM75:BQ75"/>
    <mergeCell ref="A76:B76"/>
    <mergeCell ref="C76:I76"/>
    <mergeCell ref="J76:N76"/>
    <mergeCell ref="O76:X76"/>
    <mergeCell ref="Y76:AC76"/>
    <mergeCell ref="A86:B86"/>
    <mergeCell ref="C86:I86"/>
    <mergeCell ref="J86:N86"/>
    <mergeCell ref="O86:X86"/>
    <mergeCell ref="A91:B91"/>
    <mergeCell ref="C91:I91"/>
    <mergeCell ref="J91:N91"/>
    <mergeCell ref="O91:BQ91"/>
    <mergeCell ref="A102:B102"/>
    <mergeCell ref="C102:I102"/>
    <mergeCell ref="J102:N102"/>
    <mergeCell ref="O102:BQ102"/>
    <mergeCell ref="A100:B100"/>
    <mergeCell ref="C100:I100"/>
    <mergeCell ref="J100:N100"/>
    <mergeCell ref="O100:BQ100"/>
    <mergeCell ref="A101:B101"/>
    <mergeCell ref="C101:I101"/>
    <mergeCell ref="J101:N101"/>
    <mergeCell ref="O101:BQ101"/>
    <mergeCell ref="Y86:AC86"/>
    <mergeCell ref="AD86:AH86"/>
    <mergeCell ref="AI86:AM86"/>
    <mergeCell ref="AN86:AR86"/>
    <mergeCell ref="AS86:AW86"/>
    <mergeCell ref="AX84:BB84"/>
    <mergeCell ref="BC84:BG84"/>
    <mergeCell ref="BH84:BL84"/>
    <mergeCell ref="BM84:BQ84"/>
    <mergeCell ref="AX86:BB86"/>
    <mergeCell ref="BC86:BG86"/>
    <mergeCell ref="BH86:BL86"/>
    <mergeCell ref="BM86:BQ86"/>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BC76:BG76"/>
    <mergeCell ref="BH76:BL76"/>
    <mergeCell ref="AX78:BB78"/>
    <mergeCell ref="BC78:BG78"/>
    <mergeCell ref="BH78:BL78"/>
    <mergeCell ref="AD76:AH76"/>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75:B75"/>
    <mergeCell ref="C75:I75"/>
    <mergeCell ref="J75:N75"/>
    <mergeCell ref="O75:X75"/>
    <mergeCell ref="Y75:AC75"/>
    <mergeCell ref="AD75:AH75"/>
    <mergeCell ref="AI75:AM75"/>
    <mergeCell ref="AN75:AR75"/>
    <mergeCell ref="AS75:AW75"/>
    <mergeCell ref="BM76:BQ76"/>
    <mergeCell ref="AI76:AM76"/>
    <mergeCell ref="AN76:AR76"/>
    <mergeCell ref="AS76:AW76"/>
    <mergeCell ref="AX76:BB76"/>
    <mergeCell ref="BI49:BM49"/>
    <mergeCell ref="BN49:BQ49"/>
    <mergeCell ref="AN64:AR64"/>
    <mergeCell ref="AS64:AX64"/>
    <mergeCell ref="AY64:BC64"/>
    <mergeCell ref="BD64:BH64"/>
    <mergeCell ref="BI64:BN64"/>
    <mergeCell ref="AY62:BC62"/>
    <mergeCell ref="BD62:BH62"/>
    <mergeCell ref="BI62:BN62"/>
    <mergeCell ref="BD61:BH61"/>
    <mergeCell ref="BI61:BN61"/>
    <mergeCell ref="AY61:BC61"/>
    <mergeCell ref="A58:BN58"/>
    <mergeCell ref="A62:B62"/>
    <mergeCell ref="C62:R62"/>
    <mergeCell ref="S62:W62"/>
    <mergeCell ref="X62:AB62"/>
    <mergeCell ref="AC62:AH62"/>
    <mergeCell ref="AI62:AM62"/>
    <mergeCell ref="AN62:AR62"/>
    <mergeCell ref="AS62:AX62"/>
    <mergeCell ref="X61:AB61"/>
    <mergeCell ref="AC61:AH61"/>
    <mergeCell ref="A98:B98"/>
    <mergeCell ref="C98:I98"/>
    <mergeCell ref="AX74:BB74"/>
    <mergeCell ref="BC74:BG74"/>
    <mergeCell ref="AD72:AH72"/>
    <mergeCell ref="AI72:AM72"/>
    <mergeCell ref="A74:B74"/>
    <mergeCell ref="C74:I74"/>
    <mergeCell ref="J74:N74"/>
    <mergeCell ref="O74:X74"/>
    <mergeCell ref="Y74:AC74"/>
    <mergeCell ref="AD74:AH74"/>
    <mergeCell ref="AI74:AM74"/>
    <mergeCell ref="A73:B73"/>
    <mergeCell ref="C73:I73"/>
    <mergeCell ref="J73:N73"/>
    <mergeCell ref="O73:X73"/>
    <mergeCell ref="Y73:AC73"/>
    <mergeCell ref="AD73:AH73"/>
    <mergeCell ref="BH74:BL74"/>
    <mergeCell ref="BM74:BQ74"/>
    <mergeCell ref="A89:BQ89"/>
    <mergeCell ref="AZ47:BC47"/>
    <mergeCell ref="BD47:BH47"/>
    <mergeCell ref="BI47:BM47"/>
    <mergeCell ref="BN47:BQ47"/>
    <mergeCell ref="A49:B49"/>
    <mergeCell ref="C49:Z49"/>
    <mergeCell ref="AA49:AE49"/>
    <mergeCell ref="AF49:AJ49"/>
    <mergeCell ref="AK49:AO49"/>
    <mergeCell ref="AP49:AT49"/>
    <mergeCell ref="BI65:BN65"/>
    <mergeCell ref="AC65:AH65"/>
    <mergeCell ref="AI65:AM65"/>
    <mergeCell ref="AN65:AR65"/>
    <mergeCell ref="AS65:AX65"/>
    <mergeCell ref="AY65:BC65"/>
    <mergeCell ref="BD65:BH65"/>
    <mergeCell ref="AN74:AR74"/>
    <mergeCell ref="AS74:AW74"/>
    <mergeCell ref="O72:X72"/>
    <mergeCell ref="Y72:AC72"/>
    <mergeCell ref="O99:BQ99"/>
    <mergeCell ref="G37:BL37"/>
    <mergeCell ref="A119:V119"/>
    <mergeCell ref="W119:AM119"/>
    <mergeCell ref="AP119:BH119"/>
    <mergeCell ref="A92:B92"/>
    <mergeCell ref="C92:I92"/>
    <mergeCell ref="J92:N92"/>
    <mergeCell ref="O92:BQ92"/>
    <mergeCell ref="A93:B93"/>
    <mergeCell ref="C93:I93"/>
    <mergeCell ref="J93:N93"/>
    <mergeCell ref="O93:BQ93"/>
    <mergeCell ref="A96:B96"/>
    <mergeCell ref="C96:I96"/>
    <mergeCell ref="O96:BQ96"/>
    <mergeCell ref="A97:B97"/>
    <mergeCell ref="C97:I97"/>
    <mergeCell ref="J97:N97"/>
    <mergeCell ref="O97:BQ97"/>
    <mergeCell ref="A103:B103"/>
    <mergeCell ref="C103:I103"/>
    <mergeCell ref="J103:N103"/>
    <mergeCell ref="O103:BQ103"/>
    <mergeCell ref="W120:AM120"/>
    <mergeCell ref="AP120:BH120"/>
    <mergeCell ref="A35:F35"/>
    <mergeCell ref="G35:BL35"/>
    <mergeCell ref="A36:F36"/>
    <mergeCell ref="G36:BL36"/>
    <mergeCell ref="A37:F37"/>
    <mergeCell ref="A108:BL108"/>
    <mergeCell ref="A109:BL109"/>
    <mergeCell ref="A115:V115"/>
    <mergeCell ref="W115:AM115"/>
    <mergeCell ref="AP115:BH115"/>
    <mergeCell ref="W116:AM116"/>
    <mergeCell ref="AP116:BH116"/>
    <mergeCell ref="A94:B94"/>
    <mergeCell ref="C94:I94"/>
    <mergeCell ref="J94:N94"/>
    <mergeCell ref="O94:BQ94"/>
    <mergeCell ref="A105:BL105"/>
    <mergeCell ref="A106:BL106"/>
    <mergeCell ref="A99:B99"/>
    <mergeCell ref="C99:I99"/>
    <mergeCell ref="C72:I72"/>
    <mergeCell ref="J72:N72"/>
    <mergeCell ref="A72:B72"/>
    <mergeCell ref="BM73:BQ73"/>
    <mergeCell ref="AI73:AM73"/>
    <mergeCell ref="AN73:AR73"/>
    <mergeCell ref="AS73:AW73"/>
    <mergeCell ref="AX73:BB73"/>
    <mergeCell ref="BC73:BG73"/>
    <mergeCell ref="BH73:BL73"/>
    <mergeCell ref="AN72:AR72"/>
    <mergeCell ref="AS72:AW72"/>
    <mergeCell ref="AX72:BB72"/>
    <mergeCell ref="BC72:BG72"/>
    <mergeCell ref="BH72:BL72"/>
    <mergeCell ref="BM72:BQ72"/>
    <mergeCell ref="A68:BQ68"/>
    <mergeCell ref="A70:B71"/>
    <mergeCell ref="C70:I71"/>
    <mergeCell ref="J70:N71"/>
    <mergeCell ref="O70:X71"/>
    <mergeCell ref="Y70:AM70"/>
    <mergeCell ref="AN70:BB70"/>
    <mergeCell ref="BC70:BQ70"/>
    <mergeCell ref="Y71:AC71"/>
    <mergeCell ref="AD71:AH71"/>
    <mergeCell ref="BM71:BQ71"/>
    <mergeCell ref="AI71:AM71"/>
    <mergeCell ref="AN71:AR71"/>
    <mergeCell ref="AS71:AW71"/>
    <mergeCell ref="AX71:BB71"/>
    <mergeCell ref="BC71:BG71"/>
    <mergeCell ref="BH71:BL71"/>
    <mergeCell ref="A67:BQ67"/>
    <mergeCell ref="A65:B65"/>
    <mergeCell ref="C65:R65"/>
    <mergeCell ref="S65:W65"/>
    <mergeCell ref="X65:AB65"/>
    <mergeCell ref="AS63:AX63"/>
    <mergeCell ref="AY63:BC63"/>
    <mergeCell ref="BD63:BH63"/>
    <mergeCell ref="BI63:BN63"/>
    <mergeCell ref="A64:B64"/>
    <mergeCell ref="C64:R64"/>
    <mergeCell ref="S64:W64"/>
    <mergeCell ref="X64:AB64"/>
    <mergeCell ref="AC64:AH64"/>
    <mergeCell ref="AI64:AM64"/>
    <mergeCell ref="A63:B63"/>
    <mergeCell ref="C63:R63"/>
    <mergeCell ref="S63:W63"/>
    <mergeCell ref="X63:AB63"/>
    <mergeCell ref="AC63:AH63"/>
    <mergeCell ref="AI63:AM63"/>
    <mergeCell ref="AN63:AR63"/>
    <mergeCell ref="AI61:AM61"/>
    <mergeCell ref="AN61:AR61"/>
    <mergeCell ref="AS61:AX61"/>
    <mergeCell ref="BI45:BM45"/>
    <mergeCell ref="BN45:BQ45"/>
    <mergeCell ref="A59:BN59"/>
    <mergeCell ref="A60:B61"/>
    <mergeCell ref="C60:R61"/>
    <mergeCell ref="S60:AH60"/>
    <mergeCell ref="AI60:AX60"/>
    <mergeCell ref="AY60:BN60"/>
    <mergeCell ref="S61:W61"/>
    <mergeCell ref="A51:BQ51"/>
    <mergeCell ref="A53:B53"/>
    <mergeCell ref="C53:BQ53"/>
    <mergeCell ref="A54:B54"/>
    <mergeCell ref="C54:BQ54"/>
    <mergeCell ref="A56:B56"/>
    <mergeCell ref="C56:BQ56"/>
    <mergeCell ref="A47:B47"/>
    <mergeCell ref="C47:Z47"/>
    <mergeCell ref="AA47:AE47"/>
    <mergeCell ref="AF47:AJ47"/>
    <mergeCell ref="AK47:AO47"/>
    <mergeCell ref="AP47:AT47"/>
    <mergeCell ref="AU47:AY47"/>
    <mergeCell ref="BD49:BH49"/>
    <mergeCell ref="A46:B46"/>
    <mergeCell ref="C46:Z46"/>
    <mergeCell ref="AA46:AE46"/>
    <mergeCell ref="AF46:AJ46"/>
    <mergeCell ref="AK46:AO46"/>
    <mergeCell ref="AZ44:BC44"/>
    <mergeCell ref="BD44:BH44"/>
    <mergeCell ref="AU49:AY49"/>
    <mergeCell ref="AZ49:BC49"/>
    <mergeCell ref="A48:B48"/>
    <mergeCell ref="C48:Z48"/>
    <mergeCell ref="AA48:AE48"/>
    <mergeCell ref="AF48:AJ48"/>
    <mergeCell ref="AK48:AO48"/>
    <mergeCell ref="AP48:AT48"/>
    <mergeCell ref="AU48:AY48"/>
    <mergeCell ref="AZ48:BC48"/>
    <mergeCell ref="BD48:BH48"/>
    <mergeCell ref="BI44:BM44"/>
    <mergeCell ref="BN44:BQ44"/>
    <mergeCell ref="A45:B45"/>
    <mergeCell ref="C45:Z45"/>
    <mergeCell ref="AA45:AE45"/>
    <mergeCell ref="AF45:AJ45"/>
    <mergeCell ref="AK45:AO45"/>
    <mergeCell ref="AP45:AT45"/>
    <mergeCell ref="AP46:AT46"/>
    <mergeCell ref="AU46:AY46"/>
    <mergeCell ref="AZ46:BC46"/>
    <mergeCell ref="BD46:BH46"/>
    <mergeCell ref="BI46:BM46"/>
    <mergeCell ref="BN46:BQ46"/>
    <mergeCell ref="AU45:AY45"/>
    <mergeCell ref="AZ45:BC45"/>
    <mergeCell ref="BD45:BH45"/>
    <mergeCell ref="A44:B44"/>
    <mergeCell ref="C44:Z44"/>
    <mergeCell ref="AA44:AE44"/>
    <mergeCell ref="AF44:AJ44"/>
    <mergeCell ref="AK44:AO44"/>
    <mergeCell ref="AP44:AT44"/>
    <mergeCell ref="AU44:AY44"/>
    <mergeCell ref="AA43:AE43"/>
    <mergeCell ref="AF43:AJ43"/>
    <mergeCell ref="AK43:AO43"/>
    <mergeCell ref="AP43:AT43"/>
    <mergeCell ref="AU43:AY43"/>
    <mergeCell ref="A34:F34"/>
    <mergeCell ref="G34:BL34"/>
    <mergeCell ref="A39:BQ39"/>
    <mergeCell ref="A40:BQ40"/>
    <mergeCell ref="A41:BQ41"/>
    <mergeCell ref="A42:B43"/>
    <mergeCell ref="C42:Z43"/>
    <mergeCell ref="AA42:AO42"/>
    <mergeCell ref="AP42:BC42"/>
    <mergeCell ref="BD42:BQ42"/>
    <mergeCell ref="BD43:BH43"/>
    <mergeCell ref="BI43:BM43"/>
    <mergeCell ref="BN43:BQ43"/>
    <mergeCell ref="AZ43:BC43"/>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O98:BQ98"/>
    <mergeCell ref="J95:N96"/>
    <mergeCell ref="J98:N99"/>
    <mergeCell ref="AO2:BL6"/>
    <mergeCell ref="A7:BL7"/>
    <mergeCell ref="A8:BL8"/>
    <mergeCell ref="A9:BL9"/>
    <mergeCell ref="A10:BL10"/>
    <mergeCell ref="A11:BL11"/>
    <mergeCell ref="A55:B55"/>
    <mergeCell ref="C55:BQ55"/>
    <mergeCell ref="A95:B95"/>
    <mergeCell ref="C95:I95"/>
    <mergeCell ref="O95:BQ95"/>
    <mergeCell ref="B17:L17"/>
    <mergeCell ref="N17:AS17"/>
    <mergeCell ref="AU17:BB17"/>
    <mergeCell ref="B18:L18"/>
    <mergeCell ref="N18:AS18"/>
    <mergeCell ref="AU18:BB18"/>
    <mergeCell ref="A12:BL12"/>
    <mergeCell ref="B14:L14"/>
    <mergeCell ref="N14:AS14"/>
    <mergeCell ref="AU14:BB14"/>
  </mergeCells>
  <conditionalFormatting sqref="C90 C107 C74 C94">
    <cfRule type="cellIs" dxfId="605" priority="51" stopIfTrue="1" operator="equal">
      <formula>$C73</formula>
    </cfRule>
  </conditionalFormatting>
  <conditionalFormatting sqref="A74:B74 A90:B90 A94:B94 A107:B107 A64:B64 A88:B88 A104:B104">
    <cfRule type="cellIs" dxfId="604" priority="52" stopIfTrue="1" operator="equal">
      <formula>0</formula>
    </cfRule>
  </conditionalFormatting>
  <conditionalFormatting sqref="A65:B65">
    <cfRule type="cellIs" dxfId="603" priority="50" stopIfTrue="1" operator="equal">
      <formula>0</formula>
    </cfRule>
  </conditionalFormatting>
  <conditionalFormatting sqref="C88">
    <cfRule type="cellIs" dxfId="602" priority="278" stopIfTrue="1" operator="equal">
      <formula>$C74</formula>
    </cfRule>
  </conditionalFormatting>
  <conditionalFormatting sqref="C75">
    <cfRule type="cellIs" dxfId="601" priority="47" stopIfTrue="1" operator="equal">
      <formula>$C74</formula>
    </cfRule>
  </conditionalFormatting>
  <conditionalFormatting sqref="A75:B75">
    <cfRule type="cellIs" dxfId="600" priority="48" stopIfTrue="1" operator="equal">
      <formula>0</formula>
    </cfRule>
  </conditionalFormatting>
  <conditionalFormatting sqref="C76">
    <cfRule type="cellIs" dxfId="599" priority="45" stopIfTrue="1" operator="equal">
      <formula>$C75</formula>
    </cfRule>
  </conditionalFormatting>
  <conditionalFormatting sqref="A76:B76">
    <cfRule type="cellIs" dxfId="598" priority="46" stopIfTrue="1" operator="equal">
      <formula>0</formula>
    </cfRule>
  </conditionalFormatting>
  <conditionalFormatting sqref="C78">
    <cfRule type="cellIs" dxfId="597" priority="43" stopIfTrue="1" operator="equal">
      <formula>$C76</formula>
    </cfRule>
  </conditionalFormatting>
  <conditionalFormatting sqref="A78:B78">
    <cfRule type="cellIs" dxfId="596" priority="44" stopIfTrue="1" operator="equal">
      <formula>0</formula>
    </cfRule>
  </conditionalFormatting>
  <conditionalFormatting sqref="C79">
    <cfRule type="cellIs" dxfId="595" priority="41" stopIfTrue="1" operator="equal">
      <formula>$C78</formula>
    </cfRule>
  </conditionalFormatting>
  <conditionalFormatting sqref="A79:B79">
    <cfRule type="cellIs" dxfId="594" priority="42" stopIfTrue="1" operator="equal">
      <formula>0</formula>
    </cfRule>
  </conditionalFormatting>
  <conditionalFormatting sqref="C80">
    <cfRule type="cellIs" dxfId="593" priority="39" stopIfTrue="1" operator="equal">
      <formula>$C79</formula>
    </cfRule>
  </conditionalFormatting>
  <conditionalFormatting sqref="A80:B80">
    <cfRule type="cellIs" dxfId="592" priority="40" stopIfTrue="1" operator="equal">
      <formula>0</formula>
    </cfRule>
  </conditionalFormatting>
  <conditionalFormatting sqref="C81">
    <cfRule type="cellIs" dxfId="591" priority="37" stopIfTrue="1" operator="equal">
      <formula>$C80</formula>
    </cfRule>
  </conditionalFormatting>
  <conditionalFormatting sqref="A81:B81">
    <cfRule type="cellIs" dxfId="590" priority="38" stopIfTrue="1" operator="equal">
      <formula>0</formula>
    </cfRule>
  </conditionalFormatting>
  <conditionalFormatting sqref="C82">
    <cfRule type="cellIs" dxfId="589" priority="35" stopIfTrue="1" operator="equal">
      <formula>$C81</formula>
    </cfRule>
  </conditionalFormatting>
  <conditionalFormatting sqref="A82:B82">
    <cfRule type="cellIs" dxfId="588" priority="36" stopIfTrue="1" operator="equal">
      <formula>0</formula>
    </cfRule>
  </conditionalFormatting>
  <conditionalFormatting sqref="C83">
    <cfRule type="cellIs" dxfId="587" priority="33" stopIfTrue="1" operator="equal">
      <formula>$C82</formula>
    </cfRule>
  </conditionalFormatting>
  <conditionalFormatting sqref="A83:B83">
    <cfRule type="cellIs" dxfId="586" priority="34" stopIfTrue="1" operator="equal">
      <formula>0</formula>
    </cfRule>
  </conditionalFormatting>
  <conditionalFormatting sqref="C84">
    <cfRule type="cellIs" dxfId="585" priority="31" stopIfTrue="1" operator="equal">
      <formula>$C83</formula>
    </cfRule>
  </conditionalFormatting>
  <conditionalFormatting sqref="A84:B84">
    <cfRule type="cellIs" dxfId="584" priority="32" stopIfTrue="1" operator="equal">
      <formula>0</formula>
    </cfRule>
  </conditionalFormatting>
  <conditionalFormatting sqref="C85">
    <cfRule type="cellIs" dxfId="583" priority="29" stopIfTrue="1" operator="equal">
      <formula>$C84</formula>
    </cfRule>
  </conditionalFormatting>
  <conditionalFormatting sqref="A85:B85">
    <cfRule type="cellIs" dxfId="582" priority="30" stopIfTrue="1" operator="equal">
      <formula>0</formula>
    </cfRule>
  </conditionalFormatting>
  <conditionalFormatting sqref="C86">
    <cfRule type="cellIs" dxfId="581" priority="27" stopIfTrue="1" operator="equal">
      <formula>$C85</formula>
    </cfRule>
  </conditionalFormatting>
  <conditionalFormatting sqref="A86:B86">
    <cfRule type="cellIs" dxfId="580" priority="28" stopIfTrue="1" operator="equal">
      <formula>0</formula>
    </cfRule>
  </conditionalFormatting>
  <conditionalFormatting sqref="C104">
    <cfRule type="cellIs" dxfId="579" priority="280" stopIfTrue="1" operator="equal">
      <formula>$C94</formula>
    </cfRule>
  </conditionalFormatting>
  <conditionalFormatting sqref="C96">
    <cfRule type="cellIs" dxfId="578" priority="23" stopIfTrue="1" operator="equal">
      <formula>$C94</formula>
    </cfRule>
  </conditionalFormatting>
  <conditionalFormatting sqref="A96:B96">
    <cfRule type="cellIs" dxfId="577" priority="24" stopIfTrue="1" operator="equal">
      <formula>0</formula>
    </cfRule>
  </conditionalFormatting>
  <conditionalFormatting sqref="C97">
    <cfRule type="cellIs" dxfId="576" priority="21" stopIfTrue="1" operator="equal">
      <formula>$C96</formula>
    </cfRule>
  </conditionalFormatting>
  <conditionalFormatting sqref="A97:B97">
    <cfRule type="cellIs" dxfId="575" priority="22" stopIfTrue="1" operator="equal">
      <formula>0</formula>
    </cfRule>
  </conditionalFormatting>
  <conditionalFormatting sqref="C99">
    <cfRule type="cellIs" dxfId="574" priority="19" stopIfTrue="1" operator="equal">
      <formula>$C97</formula>
    </cfRule>
  </conditionalFormatting>
  <conditionalFormatting sqref="A99:B99">
    <cfRule type="cellIs" dxfId="573" priority="20" stopIfTrue="1" operator="equal">
      <formula>0</formula>
    </cfRule>
  </conditionalFormatting>
  <conditionalFormatting sqref="C100">
    <cfRule type="cellIs" dxfId="572" priority="17" stopIfTrue="1" operator="equal">
      <formula>$C99</formula>
    </cfRule>
  </conditionalFormatting>
  <conditionalFormatting sqref="A100:B100">
    <cfRule type="cellIs" dxfId="571" priority="18" stopIfTrue="1" operator="equal">
      <formula>0</formula>
    </cfRule>
  </conditionalFormatting>
  <conditionalFormatting sqref="C101">
    <cfRule type="cellIs" dxfId="570" priority="15" stopIfTrue="1" operator="equal">
      <formula>$C100</formula>
    </cfRule>
  </conditionalFormatting>
  <conditionalFormatting sqref="A101:B101">
    <cfRule type="cellIs" dxfId="569" priority="16" stopIfTrue="1" operator="equal">
      <formula>0</formula>
    </cfRule>
  </conditionalFormatting>
  <conditionalFormatting sqref="C102">
    <cfRule type="cellIs" dxfId="568" priority="13" stopIfTrue="1" operator="equal">
      <formula>$C101</formula>
    </cfRule>
  </conditionalFormatting>
  <conditionalFormatting sqref="A102:B102">
    <cfRule type="cellIs" dxfId="567" priority="14" stopIfTrue="1" operator="equal">
      <formula>0</formula>
    </cfRule>
  </conditionalFormatting>
  <conditionalFormatting sqref="C103">
    <cfRule type="cellIs" dxfId="566" priority="11" stopIfTrue="1" operator="equal">
      <formula>$C102</formula>
    </cfRule>
  </conditionalFormatting>
  <conditionalFormatting sqref="A103:B103">
    <cfRule type="cellIs" dxfId="565" priority="12" stopIfTrue="1" operator="equal">
      <formula>0</formula>
    </cfRule>
  </conditionalFormatting>
  <conditionalFormatting sqref="C95">
    <cfRule type="cellIs" dxfId="564" priority="7" stopIfTrue="1" operator="equal">
      <formula>$C93</formula>
    </cfRule>
  </conditionalFormatting>
  <conditionalFormatting sqref="A95:B95">
    <cfRule type="cellIs" dxfId="563" priority="8" stopIfTrue="1" operator="equal">
      <formula>0</formula>
    </cfRule>
  </conditionalFormatting>
  <conditionalFormatting sqref="C98">
    <cfRule type="cellIs" dxfId="562" priority="5" stopIfTrue="1" operator="equal">
      <formula>$C96</formula>
    </cfRule>
  </conditionalFormatting>
  <conditionalFormatting sqref="A98:B98">
    <cfRule type="cellIs" dxfId="561" priority="6" stopIfTrue="1" operator="equal">
      <formula>0</formula>
    </cfRule>
  </conditionalFormatting>
  <conditionalFormatting sqref="C77">
    <cfRule type="cellIs" dxfId="560" priority="3" stopIfTrue="1" operator="equal">
      <formula>$C76</formula>
    </cfRule>
  </conditionalFormatting>
  <conditionalFormatting sqref="A77:B77">
    <cfRule type="cellIs" dxfId="559" priority="4" stopIfTrue="1" operator="equal">
      <formula>0</formula>
    </cfRule>
  </conditionalFormatting>
  <conditionalFormatting sqref="C87">
    <cfRule type="cellIs" dxfId="558" priority="1" stopIfTrue="1" operator="equal">
      <formula>$C86</formula>
    </cfRule>
  </conditionalFormatting>
  <conditionalFormatting sqref="A87">
    <cfRule type="cellIs" dxfId="557" priority="2" stopIfTrue="1" operator="equal">
      <formula>0</formula>
    </cfRule>
  </conditionalFormatting>
  <pageMargins left="0.31496062992125984" right="0.31496062992125984" top="0.39370078740157483" bottom="0.39370078740157483" header="0" footer="0"/>
  <pageSetup paperSize="9" scale="68"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3"/>
  <sheetViews>
    <sheetView topLeftCell="A71" zoomScaleNormal="100" workbookViewId="0">
      <selection activeCell="AN77" sqref="AN77:AR78"/>
    </sheetView>
  </sheetViews>
  <sheetFormatPr defaultColWidth="9.1796875" defaultRowHeight="13" x14ac:dyDescent="0.3"/>
  <cols>
    <col min="1" max="1" width="3.26953125" style="1" customWidth="1"/>
    <col min="2" max="2" width="3.453125" style="1" customWidth="1"/>
    <col min="3" max="8" width="2.81640625" style="1" customWidth="1"/>
    <col min="9" max="9" width="12" style="1" customWidth="1"/>
    <col min="10"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16"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x14ac:dyDescent="0.3">
      <c r="A20" s="16" t="s">
        <v>34</v>
      </c>
      <c r="B20" s="123" t="s">
        <v>201</v>
      </c>
      <c r="C20" s="124"/>
      <c r="D20" s="124"/>
      <c r="E20" s="124"/>
      <c r="F20" s="124"/>
      <c r="G20" s="124"/>
      <c r="H20" s="124"/>
      <c r="I20" s="124"/>
      <c r="J20" s="124"/>
      <c r="K20" s="124"/>
      <c r="L20" s="124"/>
      <c r="M20"/>
      <c r="N20" s="123" t="s">
        <v>202</v>
      </c>
      <c r="O20" s="124"/>
      <c r="P20" s="124"/>
      <c r="Q20" s="124"/>
      <c r="R20" s="124"/>
      <c r="S20" s="124"/>
      <c r="T20" s="124"/>
      <c r="U20" s="124"/>
      <c r="V20" s="124"/>
      <c r="W20" s="124"/>
      <c r="X20" s="124"/>
      <c r="Y20" s="124"/>
      <c r="Z20" s="21"/>
      <c r="AA20" s="123" t="s">
        <v>185</v>
      </c>
      <c r="AB20" s="124"/>
      <c r="AC20" s="124"/>
      <c r="AD20" s="124"/>
      <c r="AE20" s="124"/>
      <c r="AF20" s="124"/>
      <c r="AG20" s="124"/>
      <c r="AH20" s="124"/>
      <c r="AI20" s="124"/>
      <c r="AJ20" s="21"/>
      <c r="AK20" s="314" t="s">
        <v>186</v>
      </c>
      <c r="AL20" s="315"/>
      <c r="AM20" s="315"/>
      <c r="AN20" s="315"/>
      <c r="AO20" s="315"/>
      <c r="AP20" s="315"/>
      <c r="AQ20" s="315"/>
      <c r="AR20" s="315"/>
      <c r="AS20" s="315"/>
      <c r="AT20" s="315"/>
      <c r="AU20" s="315"/>
      <c r="AV20" s="315"/>
      <c r="AW20" s="315"/>
      <c r="AX20" s="315"/>
      <c r="AY20" s="315"/>
      <c r="AZ20" s="315"/>
      <c r="BA20" s="315"/>
      <c r="BB20" s="315"/>
      <c r="BC20" s="315"/>
      <c r="BD20" s="21"/>
      <c r="BE20" s="255" t="s">
        <v>571</v>
      </c>
      <c r="BF20" s="256"/>
      <c r="BG20" s="256"/>
      <c r="BH20" s="256"/>
      <c r="BI20" s="256"/>
      <c r="BJ20" s="256"/>
      <c r="BK20" s="256"/>
      <c r="BL20" s="256"/>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19.5" customHeight="1" x14ac:dyDescent="0.3">
      <c r="A24" s="119" t="s">
        <v>3</v>
      </c>
      <c r="B24" s="119"/>
      <c r="C24" s="119"/>
      <c r="D24" s="119"/>
      <c r="E24" s="119"/>
      <c r="F24" s="119"/>
      <c r="G24" s="103" t="s">
        <v>38</v>
      </c>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5"/>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x14ac:dyDescent="0.3">
      <c r="A26" s="119">
        <v>1</v>
      </c>
      <c r="B26" s="119"/>
      <c r="C26" s="119"/>
      <c r="D26" s="119"/>
      <c r="E26" s="119"/>
      <c r="F26" s="119"/>
      <c r="G26" s="130" t="s">
        <v>362</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16" customHeight="1" x14ac:dyDescent="0.3">
      <c r="A29" s="128" t="s">
        <v>200</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row>
    <row r="30" spans="1:79" ht="12.75" customHeight="1" x14ac:dyDescent="0.3">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03" t="s">
        <v>39</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5"/>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customHeight="1" x14ac:dyDescent="0.3">
      <c r="A34" s="119">
        <v>1</v>
      </c>
      <c r="B34" s="119"/>
      <c r="C34" s="119"/>
      <c r="D34" s="119"/>
      <c r="E34" s="119"/>
      <c r="F34" s="119"/>
      <c r="G34" s="133" t="s">
        <v>362</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CA34" s="1" t="s">
        <v>48</v>
      </c>
    </row>
    <row r="35" spans="1:79" ht="15" customHeight="1" x14ac:dyDescent="0.3">
      <c r="A35" s="119">
        <v>2</v>
      </c>
      <c r="B35" s="119"/>
      <c r="C35" s="119"/>
      <c r="D35" s="119"/>
      <c r="E35" s="119"/>
      <c r="F35" s="119"/>
      <c r="G35" s="133" t="s">
        <v>363</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5"/>
    </row>
    <row r="36" spans="1:79" ht="15" hidden="1" customHeight="1" x14ac:dyDescent="0.3">
      <c r="A36" s="119">
        <v>3</v>
      </c>
      <c r="B36" s="119"/>
      <c r="C36" s="119"/>
      <c r="D36" s="119"/>
      <c r="E36" s="119"/>
      <c r="F36" s="119"/>
      <c r="G36" s="133" t="s">
        <v>187</v>
      </c>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5"/>
    </row>
    <row r="37" spans="1:79" ht="15" hidden="1" customHeight="1" x14ac:dyDescent="0.3">
      <c r="A37" s="119">
        <v>4</v>
      </c>
      <c r="B37" s="119"/>
      <c r="C37" s="119"/>
      <c r="D37" s="119"/>
      <c r="E37" s="119"/>
      <c r="F37" s="119"/>
      <c r="G37" s="133" t="s">
        <v>188</v>
      </c>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5"/>
    </row>
    <row r="38" spans="1:79" ht="15" hidden="1" customHeight="1" x14ac:dyDescent="0.3">
      <c r="A38" s="119">
        <v>5</v>
      </c>
      <c r="B38" s="119"/>
      <c r="C38" s="119"/>
      <c r="D38" s="119"/>
      <c r="E38" s="119"/>
      <c r="F38" s="119"/>
      <c r="G38" s="133" t="s">
        <v>189</v>
      </c>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5"/>
    </row>
    <row r="39" spans="1:79" ht="15" hidden="1" customHeight="1" x14ac:dyDescent="0.3">
      <c r="A39" s="119">
        <v>6</v>
      </c>
      <c r="B39" s="119"/>
      <c r="C39" s="119"/>
      <c r="D39" s="119"/>
      <c r="E39" s="119"/>
      <c r="F39" s="119"/>
      <c r="G39" s="133" t="s">
        <v>190</v>
      </c>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5"/>
    </row>
    <row r="41" spans="1:79" ht="15.75" customHeight="1" x14ac:dyDescent="0.3">
      <c r="A41" s="118" t="s">
        <v>73</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row>
    <row r="42" spans="1:79" ht="15.75" customHeight="1" x14ac:dyDescent="0.3">
      <c r="A42" s="118" t="s">
        <v>74</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row>
    <row r="43" spans="1:79" ht="15" customHeight="1" x14ac:dyDescent="0.3">
      <c r="A43" s="136" t="s">
        <v>102</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row>
    <row r="44" spans="1:79" s="46" customFormat="1" ht="23.5" customHeight="1" x14ac:dyDescent="0.25">
      <c r="A44" s="248" t="s">
        <v>3</v>
      </c>
      <c r="B44" s="248"/>
      <c r="C44" s="248" t="s">
        <v>66</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t="s">
        <v>25</v>
      </c>
      <c r="AB44" s="248"/>
      <c r="AC44" s="248"/>
      <c r="AD44" s="248"/>
      <c r="AE44" s="248"/>
      <c r="AF44" s="248"/>
      <c r="AG44" s="248"/>
      <c r="AH44" s="248"/>
      <c r="AI44" s="248"/>
      <c r="AJ44" s="248"/>
      <c r="AK44" s="248"/>
      <c r="AL44" s="248"/>
      <c r="AM44" s="248"/>
      <c r="AN44" s="248"/>
      <c r="AO44" s="248"/>
      <c r="AP44" s="248" t="s">
        <v>44</v>
      </c>
      <c r="AQ44" s="248"/>
      <c r="AR44" s="248"/>
      <c r="AS44" s="248"/>
      <c r="AT44" s="248"/>
      <c r="AU44" s="248"/>
      <c r="AV44" s="248"/>
      <c r="AW44" s="248"/>
      <c r="AX44" s="248"/>
      <c r="AY44" s="248"/>
      <c r="AZ44" s="248"/>
      <c r="BA44" s="248"/>
      <c r="BB44" s="248"/>
      <c r="BC44" s="248"/>
      <c r="BD44" s="248" t="s">
        <v>0</v>
      </c>
      <c r="BE44" s="248"/>
      <c r="BF44" s="248"/>
      <c r="BG44" s="248"/>
      <c r="BH44" s="248"/>
      <c r="BI44" s="248"/>
      <c r="BJ44" s="248"/>
      <c r="BK44" s="248"/>
      <c r="BL44" s="248"/>
      <c r="BM44" s="248"/>
      <c r="BN44" s="248"/>
      <c r="BO44" s="248"/>
      <c r="BP44" s="248"/>
      <c r="BQ44" s="248"/>
    </row>
    <row r="45" spans="1:79" s="46" customFormat="1" ht="19.5" customHeight="1" x14ac:dyDescent="0.2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t="s">
        <v>2</v>
      </c>
      <c r="AB45" s="248"/>
      <c r="AC45" s="248"/>
      <c r="AD45" s="248"/>
      <c r="AE45" s="248"/>
      <c r="AF45" s="248" t="s">
        <v>1</v>
      </c>
      <c r="AG45" s="248"/>
      <c r="AH45" s="248"/>
      <c r="AI45" s="248"/>
      <c r="AJ45" s="248"/>
      <c r="AK45" s="248" t="s">
        <v>26</v>
      </c>
      <c r="AL45" s="248"/>
      <c r="AM45" s="248"/>
      <c r="AN45" s="248"/>
      <c r="AO45" s="248"/>
      <c r="AP45" s="248" t="s">
        <v>2</v>
      </c>
      <c r="AQ45" s="248"/>
      <c r="AR45" s="248"/>
      <c r="AS45" s="248"/>
      <c r="AT45" s="248"/>
      <c r="AU45" s="248" t="s">
        <v>1</v>
      </c>
      <c r="AV45" s="248"/>
      <c r="AW45" s="248"/>
      <c r="AX45" s="248"/>
      <c r="AY45" s="248"/>
      <c r="AZ45" s="248" t="s">
        <v>26</v>
      </c>
      <c r="BA45" s="248"/>
      <c r="BB45" s="248"/>
      <c r="BC45" s="248"/>
      <c r="BD45" s="248" t="s">
        <v>2</v>
      </c>
      <c r="BE45" s="248"/>
      <c r="BF45" s="248"/>
      <c r="BG45" s="248"/>
      <c r="BH45" s="248"/>
      <c r="BI45" s="248" t="s">
        <v>1</v>
      </c>
      <c r="BJ45" s="248"/>
      <c r="BK45" s="248"/>
      <c r="BL45" s="248"/>
      <c r="BM45" s="248"/>
      <c r="BN45" s="248" t="s">
        <v>27</v>
      </c>
      <c r="BO45" s="248"/>
      <c r="BP45" s="248"/>
      <c r="BQ45" s="248"/>
    </row>
    <row r="46" spans="1:79" s="46" customFormat="1" ht="16" customHeight="1" x14ac:dyDescent="0.25">
      <c r="A46" s="259">
        <v>1</v>
      </c>
      <c r="B46" s="259"/>
      <c r="C46" s="259">
        <v>2</v>
      </c>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137">
        <v>3</v>
      </c>
      <c r="AB46" s="139"/>
      <c r="AC46" s="139"/>
      <c r="AD46" s="139"/>
      <c r="AE46" s="138"/>
      <c r="AF46" s="137">
        <v>4</v>
      </c>
      <c r="AG46" s="139"/>
      <c r="AH46" s="139"/>
      <c r="AI46" s="139"/>
      <c r="AJ46" s="138"/>
      <c r="AK46" s="137">
        <v>5</v>
      </c>
      <c r="AL46" s="139"/>
      <c r="AM46" s="139"/>
      <c r="AN46" s="139"/>
      <c r="AO46" s="138"/>
      <c r="AP46" s="137">
        <v>6</v>
      </c>
      <c r="AQ46" s="139"/>
      <c r="AR46" s="139"/>
      <c r="AS46" s="139"/>
      <c r="AT46" s="138"/>
      <c r="AU46" s="137">
        <v>7</v>
      </c>
      <c r="AV46" s="139"/>
      <c r="AW46" s="139"/>
      <c r="AX46" s="139"/>
      <c r="AY46" s="138"/>
      <c r="AZ46" s="137">
        <v>8</v>
      </c>
      <c r="BA46" s="139"/>
      <c r="BB46" s="139"/>
      <c r="BC46" s="138"/>
      <c r="BD46" s="137">
        <v>9</v>
      </c>
      <c r="BE46" s="139"/>
      <c r="BF46" s="139"/>
      <c r="BG46" s="139"/>
      <c r="BH46" s="138"/>
      <c r="BI46" s="259">
        <v>10</v>
      </c>
      <c r="BJ46" s="259"/>
      <c r="BK46" s="259"/>
      <c r="BL46" s="259"/>
      <c r="BM46" s="259"/>
      <c r="BN46" s="259">
        <v>11</v>
      </c>
      <c r="BO46" s="259"/>
      <c r="BP46" s="259"/>
      <c r="BQ46" s="259"/>
    </row>
    <row r="47" spans="1:79" ht="15.75" hidden="1" customHeight="1" x14ac:dyDescent="0.3">
      <c r="A47" s="119" t="s">
        <v>13</v>
      </c>
      <c r="B47" s="119"/>
      <c r="C47" s="104" t="s">
        <v>14</v>
      </c>
      <c r="D47" s="104"/>
      <c r="E47" s="104"/>
      <c r="F47" s="104"/>
      <c r="G47" s="104"/>
      <c r="H47" s="104"/>
      <c r="I47" s="104"/>
      <c r="J47" s="104"/>
      <c r="K47" s="104"/>
      <c r="L47" s="104"/>
      <c r="M47" s="104"/>
      <c r="N47" s="104"/>
      <c r="O47" s="104"/>
      <c r="P47" s="104"/>
      <c r="Q47" s="104"/>
      <c r="R47" s="104"/>
      <c r="S47" s="104"/>
      <c r="T47" s="104"/>
      <c r="U47" s="104"/>
      <c r="V47" s="104"/>
      <c r="W47" s="104"/>
      <c r="X47" s="104"/>
      <c r="Y47" s="104"/>
      <c r="Z47" s="105"/>
      <c r="AA47" s="261" t="s">
        <v>10</v>
      </c>
      <c r="AB47" s="261"/>
      <c r="AC47" s="261"/>
      <c r="AD47" s="261"/>
      <c r="AE47" s="261"/>
      <c r="AF47" s="261" t="s">
        <v>9</v>
      </c>
      <c r="AG47" s="261"/>
      <c r="AH47" s="261"/>
      <c r="AI47" s="261"/>
      <c r="AJ47" s="261"/>
      <c r="AK47" s="262" t="s">
        <v>16</v>
      </c>
      <c r="AL47" s="262"/>
      <c r="AM47" s="262"/>
      <c r="AN47" s="262"/>
      <c r="AO47" s="262"/>
      <c r="AP47" s="261" t="s">
        <v>11</v>
      </c>
      <c r="AQ47" s="261"/>
      <c r="AR47" s="261"/>
      <c r="AS47" s="261"/>
      <c r="AT47" s="261"/>
      <c r="AU47" s="261" t="s">
        <v>12</v>
      </c>
      <c r="AV47" s="261"/>
      <c r="AW47" s="261"/>
      <c r="AX47" s="261"/>
      <c r="AY47" s="261"/>
      <c r="AZ47" s="262" t="s">
        <v>16</v>
      </c>
      <c r="BA47" s="262"/>
      <c r="BB47" s="262"/>
      <c r="BC47" s="262"/>
      <c r="BD47" s="243" t="s">
        <v>31</v>
      </c>
      <c r="BE47" s="243"/>
      <c r="BF47" s="243"/>
      <c r="BG47" s="243"/>
      <c r="BH47" s="243"/>
      <c r="BI47" s="243" t="s">
        <v>31</v>
      </c>
      <c r="BJ47" s="243"/>
      <c r="BK47" s="243"/>
      <c r="BL47" s="243"/>
      <c r="BM47" s="243"/>
      <c r="BN47" s="263" t="s">
        <v>16</v>
      </c>
      <c r="BO47" s="263"/>
      <c r="BP47" s="263"/>
      <c r="BQ47" s="263"/>
      <c r="CA47" s="1" t="s">
        <v>19</v>
      </c>
    </row>
    <row r="48" spans="1:79" ht="15" customHeight="1" x14ac:dyDescent="0.3">
      <c r="A48" s="330">
        <v>1</v>
      </c>
      <c r="B48" s="330"/>
      <c r="C48" s="151" t="s">
        <v>191</v>
      </c>
      <c r="D48" s="257"/>
      <c r="E48" s="257"/>
      <c r="F48" s="257"/>
      <c r="G48" s="257"/>
      <c r="H48" s="257"/>
      <c r="I48" s="257"/>
      <c r="J48" s="257"/>
      <c r="K48" s="257"/>
      <c r="L48" s="257"/>
      <c r="M48" s="257"/>
      <c r="N48" s="257"/>
      <c r="O48" s="257"/>
      <c r="P48" s="257"/>
      <c r="Q48" s="257"/>
      <c r="R48" s="257"/>
      <c r="S48" s="257"/>
      <c r="T48" s="257"/>
      <c r="U48" s="257"/>
      <c r="V48" s="257"/>
      <c r="W48" s="257"/>
      <c r="X48" s="257"/>
      <c r="Y48" s="257"/>
      <c r="Z48" s="258"/>
      <c r="AA48" s="254">
        <v>470000</v>
      </c>
      <c r="AB48" s="254"/>
      <c r="AC48" s="254"/>
      <c r="AD48" s="254"/>
      <c r="AE48" s="254"/>
      <c r="AF48" s="254">
        <v>0</v>
      </c>
      <c r="AG48" s="254"/>
      <c r="AH48" s="254"/>
      <c r="AI48" s="254"/>
      <c r="AJ48" s="254"/>
      <c r="AK48" s="254">
        <f>AA48+AF48</f>
        <v>470000</v>
      </c>
      <c r="AL48" s="254"/>
      <c r="AM48" s="254"/>
      <c r="AN48" s="254"/>
      <c r="AO48" s="254"/>
      <c r="AP48" s="254">
        <v>470000</v>
      </c>
      <c r="AQ48" s="254"/>
      <c r="AR48" s="254"/>
      <c r="AS48" s="254"/>
      <c r="AT48" s="254"/>
      <c r="AU48" s="254">
        <v>0</v>
      </c>
      <c r="AV48" s="254"/>
      <c r="AW48" s="254"/>
      <c r="AX48" s="254"/>
      <c r="AY48" s="254"/>
      <c r="AZ48" s="254">
        <f>AP48+AU48</f>
        <v>470000</v>
      </c>
      <c r="BA48" s="254"/>
      <c r="BB48" s="254"/>
      <c r="BC48" s="254"/>
      <c r="BD48" s="254">
        <f>AP48-AA48</f>
        <v>0</v>
      </c>
      <c r="BE48" s="254"/>
      <c r="BF48" s="254"/>
      <c r="BG48" s="254"/>
      <c r="BH48" s="254"/>
      <c r="BI48" s="254">
        <f>AU48-AF48</f>
        <v>0</v>
      </c>
      <c r="BJ48" s="254"/>
      <c r="BK48" s="254"/>
      <c r="BL48" s="254"/>
      <c r="BM48" s="254"/>
      <c r="BN48" s="254">
        <f>BD48+BI48</f>
        <v>0</v>
      </c>
      <c r="BO48" s="254"/>
      <c r="BP48" s="254"/>
      <c r="BQ48" s="254"/>
      <c r="CA48" s="1" t="s">
        <v>20</v>
      </c>
    </row>
    <row r="49" spans="1:79" ht="26" customHeight="1" x14ac:dyDescent="0.3">
      <c r="A49" s="330">
        <v>2</v>
      </c>
      <c r="B49" s="330"/>
      <c r="C49" s="151" t="s">
        <v>192</v>
      </c>
      <c r="D49" s="257"/>
      <c r="E49" s="257"/>
      <c r="F49" s="257"/>
      <c r="G49" s="257"/>
      <c r="H49" s="257"/>
      <c r="I49" s="257"/>
      <c r="J49" s="257"/>
      <c r="K49" s="257"/>
      <c r="L49" s="257"/>
      <c r="M49" s="257"/>
      <c r="N49" s="257"/>
      <c r="O49" s="257"/>
      <c r="P49" s="257"/>
      <c r="Q49" s="257"/>
      <c r="R49" s="257"/>
      <c r="S49" s="257"/>
      <c r="T49" s="257"/>
      <c r="U49" s="257"/>
      <c r="V49" s="257"/>
      <c r="W49" s="257"/>
      <c r="X49" s="257"/>
      <c r="Y49" s="257"/>
      <c r="Z49" s="258"/>
      <c r="AA49" s="254">
        <v>2628092</v>
      </c>
      <c r="AB49" s="254"/>
      <c r="AC49" s="254"/>
      <c r="AD49" s="254"/>
      <c r="AE49" s="254"/>
      <c r="AF49" s="254">
        <v>0</v>
      </c>
      <c r="AG49" s="254"/>
      <c r="AH49" s="254"/>
      <c r="AI49" s="254"/>
      <c r="AJ49" s="254"/>
      <c r="AK49" s="254">
        <f>AA49+AF49</f>
        <v>2628092</v>
      </c>
      <c r="AL49" s="254"/>
      <c r="AM49" s="254"/>
      <c r="AN49" s="254"/>
      <c r="AO49" s="254"/>
      <c r="AP49" s="254">
        <v>2612394</v>
      </c>
      <c r="AQ49" s="254"/>
      <c r="AR49" s="254"/>
      <c r="AS49" s="254"/>
      <c r="AT49" s="254"/>
      <c r="AU49" s="254">
        <v>0</v>
      </c>
      <c r="AV49" s="254"/>
      <c r="AW49" s="254"/>
      <c r="AX49" s="254"/>
      <c r="AY49" s="254"/>
      <c r="AZ49" s="254">
        <f>AP49+AU49</f>
        <v>2612394</v>
      </c>
      <c r="BA49" s="254"/>
      <c r="BB49" s="254"/>
      <c r="BC49" s="254"/>
      <c r="BD49" s="254">
        <f>AP49-AA49</f>
        <v>-15698</v>
      </c>
      <c r="BE49" s="254"/>
      <c r="BF49" s="254"/>
      <c r="BG49" s="254"/>
      <c r="BH49" s="254"/>
      <c r="BI49" s="254">
        <f>AU49-AF49</f>
        <v>0</v>
      </c>
      <c r="BJ49" s="254"/>
      <c r="BK49" s="254"/>
      <c r="BL49" s="254"/>
      <c r="BM49" s="254"/>
      <c r="BN49" s="254">
        <f>BD49+BI49</f>
        <v>-15698</v>
      </c>
      <c r="BO49" s="254"/>
      <c r="BP49" s="254"/>
      <c r="BQ49" s="254"/>
    </row>
    <row r="50" spans="1:79" ht="26" customHeight="1" x14ac:dyDescent="0.3">
      <c r="A50" s="332">
        <v>3</v>
      </c>
      <c r="B50" s="333"/>
      <c r="C50" s="151" t="s">
        <v>492</v>
      </c>
      <c r="D50" s="152"/>
      <c r="E50" s="152"/>
      <c r="F50" s="152"/>
      <c r="G50" s="152"/>
      <c r="H50" s="152"/>
      <c r="I50" s="152"/>
      <c r="J50" s="152"/>
      <c r="K50" s="152"/>
      <c r="L50" s="152"/>
      <c r="M50" s="152"/>
      <c r="N50" s="152"/>
      <c r="O50" s="152"/>
      <c r="P50" s="152"/>
      <c r="Q50" s="152"/>
      <c r="R50" s="152"/>
      <c r="S50" s="152"/>
      <c r="T50" s="152"/>
      <c r="U50" s="152"/>
      <c r="V50" s="152"/>
      <c r="W50" s="152"/>
      <c r="X50" s="152"/>
      <c r="Y50" s="152"/>
      <c r="Z50" s="153"/>
      <c r="AA50" s="154">
        <v>2980</v>
      </c>
      <c r="AB50" s="155"/>
      <c r="AC50" s="155"/>
      <c r="AD50" s="155"/>
      <c r="AE50" s="156"/>
      <c r="AF50" s="154">
        <v>0</v>
      </c>
      <c r="AG50" s="155"/>
      <c r="AH50" s="155"/>
      <c r="AI50" s="155"/>
      <c r="AJ50" s="156"/>
      <c r="AK50" s="154">
        <f>AA50</f>
        <v>2980</v>
      </c>
      <c r="AL50" s="155"/>
      <c r="AM50" s="155"/>
      <c r="AN50" s="155"/>
      <c r="AO50" s="156"/>
      <c r="AP50" s="154">
        <v>2980</v>
      </c>
      <c r="AQ50" s="155"/>
      <c r="AR50" s="155"/>
      <c r="AS50" s="155"/>
      <c r="AT50" s="156"/>
      <c r="AU50" s="154">
        <v>0</v>
      </c>
      <c r="AV50" s="155"/>
      <c r="AW50" s="155"/>
      <c r="AX50" s="155"/>
      <c r="AY50" s="156"/>
      <c r="AZ50" s="254">
        <f>AP50+AU50</f>
        <v>2980</v>
      </c>
      <c r="BA50" s="254"/>
      <c r="BB50" s="254"/>
      <c r="BC50" s="254"/>
      <c r="BD50" s="154">
        <v>0</v>
      </c>
      <c r="BE50" s="155"/>
      <c r="BF50" s="155"/>
      <c r="BG50" s="155"/>
      <c r="BH50" s="156"/>
      <c r="BI50" s="154">
        <v>0</v>
      </c>
      <c r="BJ50" s="155"/>
      <c r="BK50" s="155"/>
      <c r="BL50" s="155"/>
      <c r="BM50" s="156"/>
      <c r="BN50" s="154">
        <v>0</v>
      </c>
      <c r="BO50" s="155"/>
      <c r="BP50" s="155"/>
      <c r="BQ50" s="156"/>
    </row>
    <row r="51" spans="1:79" s="37" customFormat="1" ht="15" customHeight="1" x14ac:dyDescent="0.3">
      <c r="A51" s="288"/>
      <c r="B51" s="288"/>
      <c r="C51" s="331" t="s">
        <v>80</v>
      </c>
      <c r="D51" s="272"/>
      <c r="E51" s="272"/>
      <c r="F51" s="272"/>
      <c r="G51" s="272"/>
      <c r="H51" s="272"/>
      <c r="I51" s="272"/>
      <c r="J51" s="272"/>
      <c r="K51" s="272"/>
      <c r="L51" s="272"/>
      <c r="M51" s="272"/>
      <c r="N51" s="272"/>
      <c r="O51" s="272"/>
      <c r="P51" s="272"/>
      <c r="Q51" s="272"/>
      <c r="R51" s="272"/>
      <c r="S51" s="272"/>
      <c r="T51" s="272"/>
      <c r="U51" s="272"/>
      <c r="V51" s="272"/>
      <c r="W51" s="272"/>
      <c r="X51" s="272"/>
      <c r="Y51" s="272"/>
      <c r="Z51" s="273"/>
      <c r="AA51" s="287">
        <f>AA48+AA49+AA50</f>
        <v>3101072</v>
      </c>
      <c r="AB51" s="287"/>
      <c r="AC51" s="287"/>
      <c r="AD51" s="287"/>
      <c r="AE51" s="287"/>
      <c r="AF51" s="287">
        <v>0</v>
      </c>
      <c r="AG51" s="287"/>
      <c r="AH51" s="287"/>
      <c r="AI51" s="287"/>
      <c r="AJ51" s="287"/>
      <c r="AK51" s="287">
        <f>AA51+AF51</f>
        <v>3101072</v>
      </c>
      <c r="AL51" s="287"/>
      <c r="AM51" s="287"/>
      <c r="AN51" s="287"/>
      <c r="AO51" s="287"/>
      <c r="AP51" s="214">
        <f>AP48+AP49+AP50</f>
        <v>3085374</v>
      </c>
      <c r="AQ51" s="215"/>
      <c r="AR51" s="215"/>
      <c r="AS51" s="215"/>
      <c r="AT51" s="216"/>
      <c r="AU51" s="287">
        <v>0</v>
      </c>
      <c r="AV51" s="287"/>
      <c r="AW51" s="287"/>
      <c r="AX51" s="287"/>
      <c r="AY51" s="287"/>
      <c r="AZ51" s="287">
        <f>AP51+AU51</f>
        <v>3085374</v>
      </c>
      <c r="BA51" s="287"/>
      <c r="BB51" s="287"/>
      <c r="BC51" s="287"/>
      <c r="BD51" s="287">
        <f>AP51-AA51</f>
        <v>-15698</v>
      </c>
      <c r="BE51" s="287"/>
      <c r="BF51" s="287"/>
      <c r="BG51" s="287"/>
      <c r="BH51" s="287"/>
      <c r="BI51" s="287">
        <f>AU51-AF51</f>
        <v>0</v>
      </c>
      <c r="BJ51" s="287"/>
      <c r="BK51" s="287"/>
      <c r="BL51" s="287"/>
      <c r="BM51" s="287"/>
      <c r="BN51" s="287">
        <f>BD51+BI51</f>
        <v>-15698</v>
      </c>
      <c r="BO51" s="287"/>
      <c r="BP51" s="287"/>
      <c r="BQ51" s="287"/>
    </row>
    <row r="53" spans="1:79" ht="29.25" customHeight="1" x14ac:dyDescent="0.3">
      <c r="A53" s="118" t="s">
        <v>75</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row>
    <row r="54" spans="1:79" ht="9.75" customHeight="1"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row>
    <row r="55" spans="1:79" ht="15.75" customHeight="1" x14ac:dyDescent="0.3">
      <c r="A55" s="264" t="s">
        <v>3</v>
      </c>
      <c r="B55" s="264"/>
      <c r="C55" s="119" t="s">
        <v>60</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row>
    <row r="56" spans="1:79" x14ac:dyDescent="0.3">
      <c r="A56" s="264">
        <v>1</v>
      </c>
      <c r="B56" s="264"/>
      <c r="C56" s="277">
        <v>2</v>
      </c>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row>
    <row r="57" spans="1:79" ht="33.5" hidden="1" customHeight="1" x14ac:dyDescent="0.3">
      <c r="A57" s="162">
        <v>1</v>
      </c>
      <c r="B57" s="163"/>
      <c r="C57" s="267" t="s">
        <v>364</v>
      </c>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9"/>
      <c r="CA57" s="1" t="s">
        <v>69</v>
      </c>
    </row>
    <row r="58" spans="1:79" ht="37" customHeight="1" x14ac:dyDescent="0.3">
      <c r="A58" s="162">
        <v>2</v>
      </c>
      <c r="B58" s="163"/>
      <c r="C58" s="267" t="s">
        <v>540</v>
      </c>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9"/>
      <c r="CA58" s="1" t="s">
        <v>69</v>
      </c>
    </row>
    <row r="60" spans="1:79" ht="15.75" customHeight="1" x14ac:dyDescent="0.3">
      <c r="A60" s="118" t="s">
        <v>42</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row>
    <row r="61" spans="1:79" ht="15" customHeight="1" x14ac:dyDescent="0.3">
      <c r="A61" s="136" t="s">
        <v>102</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row>
    <row r="62" spans="1:79" s="46" customFormat="1" ht="20.5" customHeight="1" x14ac:dyDescent="0.25">
      <c r="A62" s="318" t="s">
        <v>3</v>
      </c>
      <c r="B62" s="319"/>
      <c r="C62" s="248" t="s">
        <v>28</v>
      </c>
      <c r="D62" s="248"/>
      <c r="E62" s="248"/>
      <c r="F62" s="248"/>
      <c r="G62" s="248"/>
      <c r="H62" s="248"/>
      <c r="I62" s="248"/>
      <c r="J62" s="248"/>
      <c r="K62" s="248"/>
      <c r="L62" s="248"/>
      <c r="M62" s="248"/>
      <c r="N62" s="248"/>
      <c r="O62" s="248"/>
      <c r="P62" s="248"/>
      <c r="Q62" s="248"/>
      <c r="R62" s="248"/>
      <c r="S62" s="248" t="s">
        <v>25</v>
      </c>
      <c r="T62" s="248"/>
      <c r="U62" s="248"/>
      <c r="V62" s="248"/>
      <c r="W62" s="248"/>
      <c r="X62" s="248"/>
      <c r="Y62" s="248"/>
      <c r="Z62" s="248"/>
      <c r="AA62" s="248"/>
      <c r="AB62" s="248"/>
      <c r="AC62" s="248"/>
      <c r="AD62" s="248"/>
      <c r="AE62" s="248"/>
      <c r="AF62" s="248"/>
      <c r="AG62" s="248"/>
      <c r="AH62" s="248"/>
      <c r="AI62" s="248" t="s">
        <v>44</v>
      </c>
      <c r="AJ62" s="248"/>
      <c r="AK62" s="248"/>
      <c r="AL62" s="248"/>
      <c r="AM62" s="248"/>
      <c r="AN62" s="248"/>
      <c r="AO62" s="248"/>
      <c r="AP62" s="248"/>
      <c r="AQ62" s="248"/>
      <c r="AR62" s="248"/>
      <c r="AS62" s="248"/>
      <c r="AT62" s="248"/>
      <c r="AU62" s="248"/>
      <c r="AV62" s="248"/>
      <c r="AW62" s="248"/>
      <c r="AX62" s="248"/>
      <c r="AY62" s="248" t="s">
        <v>0</v>
      </c>
      <c r="AZ62" s="248"/>
      <c r="BA62" s="248"/>
      <c r="BB62" s="248"/>
      <c r="BC62" s="248"/>
      <c r="BD62" s="248"/>
      <c r="BE62" s="248"/>
      <c r="BF62" s="248"/>
      <c r="BG62" s="248"/>
      <c r="BH62" s="248"/>
      <c r="BI62" s="248"/>
      <c r="BJ62" s="248"/>
      <c r="BK62" s="248"/>
      <c r="BL62" s="248"/>
      <c r="BM62" s="248"/>
      <c r="BN62" s="248"/>
      <c r="BO62" s="50"/>
      <c r="BP62" s="50"/>
      <c r="BQ62" s="50"/>
    </row>
    <row r="63" spans="1:79" s="46" customFormat="1" ht="25" customHeight="1" x14ac:dyDescent="0.25">
      <c r="A63" s="320"/>
      <c r="B63" s="321"/>
      <c r="C63" s="248"/>
      <c r="D63" s="248"/>
      <c r="E63" s="248"/>
      <c r="F63" s="248"/>
      <c r="G63" s="248"/>
      <c r="H63" s="248"/>
      <c r="I63" s="248"/>
      <c r="J63" s="248"/>
      <c r="K63" s="248"/>
      <c r="L63" s="248"/>
      <c r="M63" s="248"/>
      <c r="N63" s="248"/>
      <c r="O63" s="248"/>
      <c r="P63" s="248"/>
      <c r="Q63" s="248"/>
      <c r="R63" s="248"/>
      <c r="S63" s="248" t="s">
        <v>2</v>
      </c>
      <c r="T63" s="248"/>
      <c r="U63" s="248"/>
      <c r="V63" s="248"/>
      <c r="W63" s="248"/>
      <c r="X63" s="248" t="s">
        <v>1</v>
      </c>
      <c r="Y63" s="248"/>
      <c r="Z63" s="248"/>
      <c r="AA63" s="248"/>
      <c r="AB63" s="248"/>
      <c r="AC63" s="248" t="s">
        <v>26</v>
      </c>
      <c r="AD63" s="248"/>
      <c r="AE63" s="248"/>
      <c r="AF63" s="248"/>
      <c r="AG63" s="248"/>
      <c r="AH63" s="248"/>
      <c r="AI63" s="248" t="s">
        <v>2</v>
      </c>
      <c r="AJ63" s="248"/>
      <c r="AK63" s="248"/>
      <c r="AL63" s="248"/>
      <c r="AM63" s="248"/>
      <c r="AN63" s="248" t="s">
        <v>1</v>
      </c>
      <c r="AO63" s="248"/>
      <c r="AP63" s="248"/>
      <c r="AQ63" s="248"/>
      <c r="AR63" s="248"/>
      <c r="AS63" s="248" t="s">
        <v>26</v>
      </c>
      <c r="AT63" s="248"/>
      <c r="AU63" s="248"/>
      <c r="AV63" s="248"/>
      <c r="AW63" s="248"/>
      <c r="AX63" s="248"/>
      <c r="AY63" s="89" t="s">
        <v>2</v>
      </c>
      <c r="AZ63" s="325"/>
      <c r="BA63" s="325"/>
      <c r="BB63" s="325"/>
      <c r="BC63" s="90"/>
      <c r="BD63" s="89" t="s">
        <v>1</v>
      </c>
      <c r="BE63" s="325"/>
      <c r="BF63" s="325"/>
      <c r="BG63" s="325"/>
      <c r="BH63" s="90"/>
      <c r="BI63" s="248" t="s">
        <v>26</v>
      </c>
      <c r="BJ63" s="248"/>
      <c r="BK63" s="248"/>
      <c r="BL63" s="248"/>
      <c r="BM63" s="248"/>
      <c r="BN63" s="248"/>
      <c r="BO63" s="50"/>
      <c r="BP63" s="50"/>
      <c r="BQ63" s="50"/>
    </row>
    <row r="64" spans="1:79" s="46" customFormat="1" ht="16" customHeight="1" x14ac:dyDescent="0.25">
      <c r="A64" s="248">
        <v>1</v>
      </c>
      <c r="B64" s="248"/>
      <c r="C64" s="248">
        <v>2</v>
      </c>
      <c r="D64" s="248"/>
      <c r="E64" s="248"/>
      <c r="F64" s="248"/>
      <c r="G64" s="248"/>
      <c r="H64" s="248"/>
      <c r="I64" s="248"/>
      <c r="J64" s="248"/>
      <c r="K64" s="248"/>
      <c r="L64" s="248"/>
      <c r="M64" s="248"/>
      <c r="N64" s="248"/>
      <c r="O64" s="248"/>
      <c r="P64" s="248"/>
      <c r="Q64" s="248"/>
      <c r="R64" s="248"/>
      <c r="S64" s="248">
        <v>3</v>
      </c>
      <c r="T64" s="248"/>
      <c r="U64" s="248"/>
      <c r="V64" s="248"/>
      <c r="W64" s="248"/>
      <c r="X64" s="248">
        <v>4</v>
      </c>
      <c r="Y64" s="248"/>
      <c r="Z64" s="248"/>
      <c r="AA64" s="248"/>
      <c r="AB64" s="248"/>
      <c r="AC64" s="248">
        <v>5</v>
      </c>
      <c r="AD64" s="248"/>
      <c r="AE64" s="248"/>
      <c r="AF64" s="248"/>
      <c r="AG64" s="248"/>
      <c r="AH64" s="248"/>
      <c r="AI64" s="248">
        <v>6</v>
      </c>
      <c r="AJ64" s="248"/>
      <c r="AK64" s="248"/>
      <c r="AL64" s="248"/>
      <c r="AM64" s="248"/>
      <c r="AN64" s="248">
        <v>7</v>
      </c>
      <c r="AO64" s="248"/>
      <c r="AP64" s="248"/>
      <c r="AQ64" s="248"/>
      <c r="AR64" s="248"/>
      <c r="AS64" s="248">
        <v>8</v>
      </c>
      <c r="AT64" s="248"/>
      <c r="AU64" s="248"/>
      <c r="AV64" s="248"/>
      <c r="AW64" s="248"/>
      <c r="AX64" s="248"/>
      <c r="AY64" s="248">
        <v>9</v>
      </c>
      <c r="AZ64" s="248"/>
      <c r="BA64" s="248"/>
      <c r="BB64" s="248"/>
      <c r="BC64" s="248"/>
      <c r="BD64" s="248">
        <v>10</v>
      </c>
      <c r="BE64" s="248"/>
      <c r="BF64" s="248"/>
      <c r="BG64" s="248"/>
      <c r="BH64" s="248"/>
      <c r="BI64" s="89">
        <v>11</v>
      </c>
      <c r="BJ64" s="325"/>
      <c r="BK64" s="325"/>
      <c r="BL64" s="325"/>
      <c r="BM64" s="325"/>
      <c r="BN64" s="90"/>
      <c r="BO64" s="48"/>
      <c r="BP64" s="48"/>
      <c r="BQ64" s="48"/>
    </row>
    <row r="65" spans="1:79" ht="18" hidden="1" customHeight="1" x14ac:dyDescent="0.3">
      <c r="A65" s="119" t="s">
        <v>13</v>
      </c>
      <c r="B65" s="119"/>
      <c r="C65" s="275" t="s">
        <v>14</v>
      </c>
      <c r="D65" s="275"/>
      <c r="E65" s="275"/>
      <c r="F65" s="275"/>
      <c r="G65" s="275"/>
      <c r="H65" s="275"/>
      <c r="I65" s="275"/>
      <c r="J65" s="275"/>
      <c r="K65" s="275"/>
      <c r="L65" s="275"/>
      <c r="M65" s="275"/>
      <c r="N65" s="275"/>
      <c r="O65" s="275"/>
      <c r="P65" s="275"/>
      <c r="Q65" s="275"/>
      <c r="R65" s="275"/>
      <c r="S65" s="261" t="s">
        <v>10</v>
      </c>
      <c r="T65" s="261"/>
      <c r="U65" s="261"/>
      <c r="V65" s="261"/>
      <c r="W65" s="261"/>
      <c r="X65" s="261" t="s">
        <v>9</v>
      </c>
      <c r="Y65" s="261"/>
      <c r="Z65" s="261"/>
      <c r="AA65" s="261"/>
      <c r="AB65" s="261"/>
      <c r="AC65" s="262" t="s">
        <v>16</v>
      </c>
      <c r="AD65" s="263"/>
      <c r="AE65" s="263"/>
      <c r="AF65" s="263"/>
      <c r="AG65" s="263"/>
      <c r="AH65" s="263"/>
      <c r="AI65" s="261" t="s">
        <v>11</v>
      </c>
      <c r="AJ65" s="261"/>
      <c r="AK65" s="261"/>
      <c r="AL65" s="261"/>
      <c r="AM65" s="261"/>
      <c r="AN65" s="261" t="s">
        <v>12</v>
      </c>
      <c r="AO65" s="261"/>
      <c r="AP65" s="261"/>
      <c r="AQ65" s="261"/>
      <c r="AR65" s="261"/>
      <c r="AS65" s="262" t="s">
        <v>16</v>
      </c>
      <c r="AT65" s="263"/>
      <c r="AU65" s="263"/>
      <c r="AV65" s="263"/>
      <c r="AW65" s="263"/>
      <c r="AX65" s="263"/>
      <c r="AY65" s="143" t="s">
        <v>17</v>
      </c>
      <c r="AZ65" s="144"/>
      <c r="BA65" s="144"/>
      <c r="BB65" s="144"/>
      <c r="BC65" s="145"/>
      <c r="BD65" s="143" t="s">
        <v>17</v>
      </c>
      <c r="BE65" s="144"/>
      <c r="BF65" s="144"/>
      <c r="BG65" s="144"/>
      <c r="BH65" s="145"/>
      <c r="BI65" s="263" t="s">
        <v>16</v>
      </c>
      <c r="BJ65" s="263"/>
      <c r="BK65" s="263"/>
      <c r="BL65" s="263"/>
      <c r="BM65" s="263"/>
      <c r="BN65" s="263"/>
      <c r="BO65" s="5"/>
      <c r="BP65" s="5"/>
      <c r="BQ65" s="5"/>
      <c r="CA65" s="1" t="s">
        <v>21</v>
      </c>
    </row>
    <row r="66" spans="1:79" ht="54.5" customHeight="1" x14ac:dyDescent="0.3">
      <c r="A66" s="119">
        <v>1</v>
      </c>
      <c r="B66" s="119"/>
      <c r="C66" s="120" t="s">
        <v>309</v>
      </c>
      <c r="D66" s="257"/>
      <c r="E66" s="257"/>
      <c r="F66" s="257"/>
      <c r="G66" s="257"/>
      <c r="H66" s="257"/>
      <c r="I66" s="257"/>
      <c r="J66" s="257"/>
      <c r="K66" s="257"/>
      <c r="L66" s="257"/>
      <c r="M66" s="257"/>
      <c r="N66" s="257"/>
      <c r="O66" s="257"/>
      <c r="P66" s="257"/>
      <c r="Q66" s="257"/>
      <c r="R66" s="258"/>
      <c r="S66" s="242">
        <f>AA51</f>
        <v>3101072</v>
      </c>
      <c r="T66" s="242"/>
      <c r="U66" s="242"/>
      <c r="V66" s="242"/>
      <c r="W66" s="242"/>
      <c r="X66" s="242">
        <v>0</v>
      </c>
      <c r="Y66" s="242"/>
      <c r="Z66" s="242"/>
      <c r="AA66" s="242"/>
      <c r="AB66" s="242"/>
      <c r="AC66" s="242">
        <f>S66+X66</f>
        <v>3101072</v>
      </c>
      <c r="AD66" s="242"/>
      <c r="AE66" s="242"/>
      <c r="AF66" s="242"/>
      <c r="AG66" s="242"/>
      <c r="AH66" s="242"/>
      <c r="AI66" s="242">
        <f>AP51</f>
        <v>3085374</v>
      </c>
      <c r="AJ66" s="242"/>
      <c r="AK66" s="242"/>
      <c r="AL66" s="242"/>
      <c r="AM66" s="242"/>
      <c r="AN66" s="242">
        <v>0</v>
      </c>
      <c r="AO66" s="242"/>
      <c r="AP66" s="242"/>
      <c r="AQ66" s="242"/>
      <c r="AR66" s="242"/>
      <c r="AS66" s="242">
        <f>AI66+AN66</f>
        <v>3085374</v>
      </c>
      <c r="AT66" s="242"/>
      <c r="AU66" s="242"/>
      <c r="AV66" s="242"/>
      <c r="AW66" s="242"/>
      <c r="AX66" s="242"/>
      <c r="AY66" s="242">
        <f>AI66-S66</f>
        <v>-15698</v>
      </c>
      <c r="AZ66" s="242"/>
      <c r="BA66" s="242"/>
      <c r="BB66" s="242"/>
      <c r="BC66" s="242"/>
      <c r="BD66" s="291">
        <f>AN66-X66</f>
        <v>0</v>
      </c>
      <c r="BE66" s="291"/>
      <c r="BF66" s="291"/>
      <c r="BG66" s="291"/>
      <c r="BH66" s="291"/>
      <c r="BI66" s="291">
        <f>AY66+BD66</f>
        <v>-15698</v>
      </c>
      <c r="BJ66" s="291"/>
      <c r="BK66" s="291"/>
      <c r="BL66" s="291"/>
      <c r="BM66" s="291"/>
      <c r="BN66" s="291"/>
      <c r="BO66" s="6"/>
      <c r="BP66" s="6"/>
      <c r="BQ66" s="6"/>
      <c r="CA66" s="1" t="s">
        <v>22</v>
      </c>
    </row>
    <row r="67" spans="1:79" s="37" customFormat="1" ht="15" hidden="1" customHeight="1" x14ac:dyDescent="0.3">
      <c r="A67" s="270"/>
      <c r="B67" s="270"/>
      <c r="C67" s="271" t="s">
        <v>82</v>
      </c>
      <c r="D67" s="272"/>
      <c r="E67" s="272"/>
      <c r="F67" s="272"/>
      <c r="G67" s="272"/>
      <c r="H67" s="272"/>
      <c r="I67" s="272"/>
      <c r="J67" s="272"/>
      <c r="K67" s="272"/>
      <c r="L67" s="272"/>
      <c r="M67" s="272"/>
      <c r="N67" s="272"/>
      <c r="O67" s="272"/>
      <c r="P67" s="272"/>
      <c r="Q67" s="272"/>
      <c r="R67" s="273"/>
      <c r="S67" s="274">
        <v>3066200</v>
      </c>
      <c r="T67" s="274"/>
      <c r="U67" s="274"/>
      <c r="V67" s="274"/>
      <c r="W67" s="274"/>
      <c r="X67" s="274">
        <v>0</v>
      </c>
      <c r="Y67" s="274"/>
      <c r="Z67" s="274"/>
      <c r="AA67" s="274"/>
      <c r="AB67" s="274"/>
      <c r="AC67" s="274">
        <f>S67+X67</f>
        <v>3066200</v>
      </c>
      <c r="AD67" s="274"/>
      <c r="AE67" s="274"/>
      <c r="AF67" s="274"/>
      <c r="AG67" s="274"/>
      <c r="AH67" s="274"/>
      <c r="AI67" s="274">
        <v>0</v>
      </c>
      <c r="AJ67" s="274"/>
      <c r="AK67" s="274"/>
      <c r="AL67" s="274"/>
      <c r="AM67" s="274"/>
      <c r="AN67" s="274">
        <v>0</v>
      </c>
      <c r="AO67" s="274"/>
      <c r="AP67" s="274"/>
      <c r="AQ67" s="274"/>
      <c r="AR67" s="274"/>
      <c r="AS67" s="274">
        <f>AI67+AN67</f>
        <v>0</v>
      </c>
      <c r="AT67" s="274"/>
      <c r="AU67" s="274"/>
      <c r="AV67" s="274"/>
      <c r="AW67" s="274"/>
      <c r="AX67" s="274"/>
      <c r="AY67" s="274">
        <f>AI67-S67</f>
        <v>-3066200</v>
      </c>
      <c r="AZ67" s="274"/>
      <c r="BA67" s="274"/>
      <c r="BB67" s="274"/>
      <c r="BC67" s="274"/>
      <c r="BD67" s="276">
        <f>AN67-X67</f>
        <v>0</v>
      </c>
      <c r="BE67" s="276"/>
      <c r="BF67" s="276"/>
      <c r="BG67" s="276"/>
      <c r="BH67" s="276"/>
      <c r="BI67" s="276">
        <f>AY67+BD67</f>
        <v>-3066200</v>
      </c>
      <c r="BJ67" s="276"/>
      <c r="BK67" s="276"/>
      <c r="BL67" s="276"/>
      <c r="BM67" s="276"/>
      <c r="BN67" s="276"/>
      <c r="BO67" s="38"/>
      <c r="BP67" s="38"/>
      <c r="BQ67" s="38"/>
    </row>
    <row r="69" spans="1:79" ht="15.75" customHeight="1" x14ac:dyDescent="0.3">
      <c r="A69" s="118" t="s">
        <v>43</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row>
    <row r="70" spans="1:79" ht="15.75" customHeight="1" x14ac:dyDescent="0.3">
      <c r="A70" s="118" t="s">
        <v>61</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row>
    <row r="71" spans="1:79" ht="8.25" customHeight="1" x14ac:dyDescent="0.3"/>
    <row r="72" spans="1:79" s="46" customFormat="1" ht="33" customHeight="1" x14ac:dyDescent="0.25">
      <c r="A72" s="318" t="s">
        <v>3</v>
      </c>
      <c r="B72" s="319"/>
      <c r="C72" s="318" t="s">
        <v>6</v>
      </c>
      <c r="D72" s="323"/>
      <c r="E72" s="323"/>
      <c r="F72" s="323"/>
      <c r="G72" s="323"/>
      <c r="H72" s="323"/>
      <c r="I72" s="319"/>
      <c r="J72" s="318" t="s">
        <v>5</v>
      </c>
      <c r="K72" s="323"/>
      <c r="L72" s="323"/>
      <c r="M72" s="323"/>
      <c r="N72" s="319"/>
      <c r="O72" s="318" t="s">
        <v>4</v>
      </c>
      <c r="P72" s="323"/>
      <c r="Q72" s="323"/>
      <c r="R72" s="323"/>
      <c r="S72" s="323"/>
      <c r="T72" s="323"/>
      <c r="U72" s="323"/>
      <c r="V72" s="323"/>
      <c r="W72" s="323"/>
      <c r="X72" s="319"/>
      <c r="Y72" s="248" t="s">
        <v>25</v>
      </c>
      <c r="Z72" s="248"/>
      <c r="AA72" s="248"/>
      <c r="AB72" s="248"/>
      <c r="AC72" s="248"/>
      <c r="AD72" s="248"/>
      <c r="AE72" s="248"/>
      <c r="AF72" s="248"/>
      <c r="AG72" s="248"/>
      <c r="AH72" s="248"/>
      <c r="AI72" s="248"/>
      <c r="AJ72" s="248"/>
      <c r="AK72" s="248"/>
      <c r="AL72" s="248"/>
      <c r="AM72" s="248"/>
      <c r="AN72" s="248" t="s">
        <v>45</v>
      </c>
      <c r="AO72" s="248"/>
      <c r="AP72" s="248"/>
      <c r="AQ72" s="248"/>
      <c r="AR72" s="248"/>
      <c r="AS72" s="248"/>
      <c r="AT72" s="248"/>
      <c r="AU72" s="248"/>
      <c r="AV72" s="248"/>
      <c r="AW72" s="248"/>
      <c r="AX72" s="248"/>
      <c r="AY72" s="248"/>
      <c r="AZ72" s="248"/>
      <c r="BA72" s="248"/>
      <c r="BB72" s="248"/>
      <c r="BC72" s="322" t="s">
        <v>0</v>
      </c>
      <c r="BD72" s="322"/>
      <c r="BE72" s="322"/>
      <c r="BF72" s="322"/>
      <c r="BG72" s="322"/>
      <c r="BH72" s="322"/>
      <c r="BI72" s="322"/>
      <c r="BJ72" s="322"/>
      <c r="BK72" s="322"/>
      <c r="BL72" s="322"/>
      <c r="BM72" s="322"/>
      <c r="BN72" s="322"/>
      <c r="BO72" s="322"/>
      <c r="BP72" s="322"/>
      <c r="BQ72" s="322"/>
      <c r="BR72" s="56"/>
      <c r="BS72" s="56"/>
      <c r="BT72" s="56"/>
      <c r="BU72" s="56"/>
      <c r="BV72" s="56"/>
      <c r="BW72" s="56"/>
      <c r="BX72" s="56"/>
      <c r="BY72" s="56"/>
      <c r="BZ72" s="51"/>
    </row>
    <row r="73" spans="1:79" s="46" customFormat="1" ht="20.5" customHeight="1" x14ac:dyDescent="0.25">
      <c r="A73" s="320"/>
      <c r="B73" s="321"/>
      <c r="C73" s="320"/>
      <c r="D73" s="324"/>
      <c r="E73" s="324"/>
      <c r="F73" s="324"/>
      <c r="G73" s="324"/>
      <c r="H73" s="324"/>
      <c r="I73" s="321"/>
      <c r="J73" s="320"/>
      <c r="K73" s="324"/>
      <c r="L73" s="324"/>
      <c r="M73" s="324"/>
      <c r="N73" s="321"/>
      <c r="O73" s="320"/>
      <c r="P73" s="324"/>
      <c r="Q73" s="324"/>
      <c r="R73" s="324"/>
      <c r="S73" s="324"/>
      <c r="T73" s="324"/>
      <c r="U73" s="324"/>
      <c r="V73" s="324"/>
      <c r="W73" s="324"/>
      <c r="X73" s="321"/>
      <c r="Y73" s="89" t="s">
        <v>2</v>
      </c>
      <c r="Z73" s="325"/>
      <c r="AA73" s="325"/>
      <c r="AB73" s="325"/>
      <c r="AC73" s="90"/>
      <c r="AD73" s="89" t="s">
        <v>1</v>
      </c>
      <c r="AE73" s="325"/>
      <c r="AF73" s="325"/>
      <c r="AG73" s="325"/>
      <c r="AH73" s="90"/>
      <c r="AI73" s="248" t="s">
        <v>26</v>
      </c>
      <c r="AJ73" s="248"/>
      <c r="AK73" s="248"/>
      <c r="AL73" s="248"/>
      <c r="AM73" s="248"/>
      <c r="AN73" s="248" t="s">
        <v>2</v>
      </c>
      <c r="AO73" s="248"/>
      <c r="AP73" s="248"/>
      <c r="AQ73" s="248"/>
      <c r="AR73" s="248"/>
      <c r="AS73" s="248" t="s">
        <v>1</v>
      </c>
      <c r="AT73" s="248"/>
      <c r="AU73" s="248"/>
      <c r="AV73" s="248"/>
      <c r="AW73" s="248"/>
      <c r="AX73" s="248" t="s">
        <v>26</v>
      </c>
      <c r="AY73" s="248"/>
      <c r="AZ73" s="248"/>
      <c r="BA73" s="248"/>
      <c r="BB73" s="248"/>
      <c r="BC73" s="248" t="s">
        <v>2</v>
      </c>
      <c r="BD73" s="248"/>
      <c r="BE73" s="248"/>
      <c r="BF73" s="248"/>
      <c r="BG73" s="248"/>
      <c r="BH73" s="248" t="s">
        <v>1</v>
      </c>
      <c r="BI73" s="248"/>
      <c r="BJ73" s="248"/>
      <c r="BK73" s="248"/>
      <c r="BL73" s="248"/>
      <c r="BM73" s="248" t="s">
        <v>26</v>
      </c>
      <c r="BN73" s="248"/>
      <c r="BO73" s="248"/>
      <c r="BP73" s="248"/>
      <c r="BQ73" s="248"/>
      <c r="BR73" s="50"/>
      <c r="BS73" s="50"/>
      <c r="BT73" s="50"/>
      <c r="BU73" s="50"/>
      <c r="BV73" s="50"/>
      <c r="BW73" s="50"/>
      <c r="BX73" s="50"/>
      <c r="BY73" s="50"/>
      <c r="BZ73" s="51"/>
    </row>
    <row r="74" spans="1:79" s="46" customFormat="1" ht="16" customHeight="1" x14ac:dyDescent="0.25">
      <c r="A74" s="248">
        <v>1</v>
      </c>
      <c r="B74" s="248"/>
      <c r="C74" s="248">
        <v>2</v>
      </c>
      <c r="D74" s="248"/>
      <c r="E74" s="248"/>
      <c r="F74" s="248"/>
      <c r="G74" s="248"/>
      <c r="H74" s="248"/>
      <c r="I74" s="248"/>
      <c r="J74" s="248">
        <v>3</v>
      </c>
      <c r="K74" s="248"/>
      <c r="L74" s="248"/>
      <c r="M74" s="248"/>
      <c r="N74" s="248"/>
      <c r="O74" s="248">
        <v>4</v>
      </c>
      <c r="P74" s="248"/>
      <c r="Q74" s="248"/>
      <c r="R74" s="248"/>
      <c r="S74" s="248"/>
      <c r="T74" s="248"/>
      <c r="U74" s="248"/>
      <c r="V74" s="248"/>
      <c r="W74" s="248"/>
      <c r="X74" s="248"/>
      <c r="Y74" s="248">
        <v>5</v>
      </c>
      <c r="Z74" s="248"/>
      <c r="AA74" s="248"/>
      <c r="AB74" s="248"/>
      <c r="AC74" s="248"/>
      <c r="AD74" s="248">
        <v>6</v>
      </c>
      <c r="AE74" s="248"/>
      <c r="AF74" s="248"/>
      <c r="AG74" s="248"/>
      <c r="AH74" s="248"/>
      <c r="AI74" s="248">
        <v>7</v>
      </c>
      <c r="AJ74" s="248"/>
      <c r="AK74" s="248"/>
      <c r="AL74" s="248"/>
      <c r="AM74" s="248"/>
      <c r="AN74" s="89">
        <v>8</v>
      </c>
      <c r="AO74" s="325"/>
      <c r="AP74" s="325"/>
      <c r="AQ74" s="325"/>
      <c r="AR74" s="90"/>
      <c r="AS74" s="89">
        <v>9</v>
      </c>
      <c r="AT74" s="325"/>
      <c r="AU74" s="325"/>
      <c r="AV74" s="325"/>
      <c r="AW74" s="90"/>
      <c r="AX74" s="89">
        <v>10</v>
      </c>
      <c r="AY74" s="325"/>
      <c r="AZ74" s="325"/>
      <c r="BA74" s="325"/>
      <c r="BB74" s="90"/>
      <c r="BC74" s="89">
        <v>11</v>
      </c>
      <c r="BD74" s="325"/>
      <c r="BE74" s="325"/>
      <c r="BF74" s="325"/>
      <c r="BG74" s="90"/>
      <c r="BH74" s="89">
        <v>12</v>
      </c>
      <c r="BI74" s="325"/>
      <c r="BJ74" s="325"/>
      <c r="BK74" s="325"/>
      <c r="BL74" s="90"/>
      <c r="BM74" s="89">
        <v>13</v>
      </c>
      <c r="BN74" s="325"/>
      <c r="BO74" s="325"/>
      <c r="BP74" s="325"/>
      <c r="BQ74" s="90"/>
      <c r="BR74" s="50"/>
      <c r="BS74" s="50"/>
      <c r="BT74" s="50"/>
      <c r="BU74" s="50"/>
      <c r="BV74" s="50"/>
      <c r="BW74" s="50"/>
      <c r="BX74" s="50"/>
      <c r="BY74" s="50"/>
      <c r="BZ74" s="51"/>
    </row>
    <row r="75" spans="1:79" ht="12.75" hidden="1" customHeight="1" x14ac:dyDescent="0.3">
      <c r="A75" s="119" t="s">
        <v>36</v>
      </c>
      <c r="B75" s="119"/>
      <c r="C75" s="120" t="s">
        <v>14</v>
      </c>
      <c r="D75" s="121"/>
      <c r="E75" s="121"/>
      <c r="F75" s="121"/>
      <c r="G75" s="121"/>
      <c r="H75" s="121"/>
      <c r="I75" s="122"/>
      <c r="J75" s="119" t="s">
        <v>15</v>
      </c>
      <c r="K75" s="119"/>
      <c r="L75" s="119"/>
      <c r="M75" s="119"/>
      <c r="N75" s="119"/>
      <c r="O75" s="275" t="s">
        <v>37</v>
      </c>
      <c r="P75" s="275"/>
      <c r="Q75" s="275"/>
      <c r="R75" s="275"/>
      <c r="S75" s="275"/>
      <c r="T75" s="275"/>
      <c r="U75" s="275"/>
      <c r="V75" s="275"/>
      <c r="W75" s="275"/>
      <c r="X75" s="120"/>
      <c r="Y75" s="261" t="s">
        <v>10</v>
      </c>
      <c r="Z75" s="261"/>
      <c r="AA75" s="261"/>
      <c r="AB75" s="261"/>
      <c r="AC75" s="261"/>
      <c r="AD75" s="261" t="s">
        <v>29</v>
      </c>
      <c r="AE75" s="261"/>
      <c r="AF75" s="261"/>
      <c r="AG75" s="261"/>
      <c r="AH75" s="261"/>
      <c r="AI75" s="261" t="s">
        <v>77</v>
      </c>
      <c r="AJ75" s="261"/>
      <c r="AK75" s="261"/>
      <c r="AL75" s="261"/>
      <c r="AM75" s="261"/>
      <c r="AN75" s="261" t="s">
        <v>30</v>
      </c>
      <c r="AO75" s="261"/>
      <c r="AP75" s="261"/>
      <c r="AQ75" s="261"/>
      <c r="AR75" s="261"/>
      <c r="AS75" s="261" t="s">
        <v>11</v>
      </c>
      <c r="AT75" s="261"/>
      <c r="AU75" s="261"/>
      <c r="AV75" s="261"/>
      <c r="AW75" s="261"/>
      <c r="AX75" s="261" t="s">
        <v>78</v>
      </c>
      <c r="AY75" s="261"/>
      <c r="AZ75" s="261"/>
      <c r="BA75" s="261"/>
      <c r="BB75" s="261"/>
      <c r="BC75" s="261" t="s">
        <v>32</v>
      </c>
      <c r="BD75" s="261"/>
      <c r="BE75" s="261"/>
      <c r="BF75" s="261"/>
      <c r="BG75" s="261"/>
      <c r="BH75" s="261" t="s">
        <v>32</v>
      </c>
      <c r="BI75" s="261"/>
      <c r="BJ75" s="261"/>
      <c r="BK75" s="261"/>
      <c r="BL75" s="261"/>
      <c r="BM75" s="278" t="s">
        <v>16</v>
      </c>
      <c r="BN75" s="278"/>
      <c r="BO75" s="278"/>
      <c r="BP75" s="278"/>
      <c r="BQ75" s="278"/>
      <c r="BR75" s="10"/>
      <c r="BS75" s="10"/>
      <c r="BT75" s="7"/>
      <c r="BU75" s="7"/>
      <c r="BV75" s="7"/>
      <c r="BW75" s="7"/>
      <c r="BX75" s="7"/>
      <c r="BY75" s="7"/>
      <c r="BZ75" s="7"/>
      <c r="CA75" s="1" t="s">
        <v>23</v>
      </c>
    </row>
    <row r="76" spans="1:79" s="37" customFormat="1" ht="15" x14ac:dyDescent="0.3">
      <c r="A76" s="270">
        <v>0</v>
      </c>
      <c r="B76" s="270"/>
      <c r="C76" s="280" t="s">
        <v>83</v>
      </c>
      <c r="D76" s="280"/>
      <c r="E76" s="280"/>
      <c r="F76" s="280"/>
      <c r="G76" s="280"/>
      <c r="H76" s="280"/>
      <c r="I76" s="280"/>
      <c r="J76" s="280" t="s">
        <v>84</v>
      </c>
      <c r="K76" s="280"/>
      <c r="L76" s="280"/>
      <c r="M76" s="280"/>
      <c r="N76" s="280"/>
      <c r="O76" s="280" t="s">
        <v>84</v>
      </c>
      <c r="P76" s="280"/>
      <c r="Q76" s="280"/>
      <c r="R76" s="280"/>
      <c r="S76" s="280"/>
      <c r="T76" s="280"/>
      <c r="U76" s="280"/>
      <c r="V76" s="280"/>
      <c r="W76" s="280"/>
      <c r="X76" s="280"/>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39"/>
      <c r="BS76" s="39"/>
      <c r="BT76" s="39"/>
      <c r="BU76" s="39"/>
      <c r="BV76" s="39"/>
      <c r="BW76" s="39"/>
      <c r="BX76" s="39"/>
      <c r="BY76" s="39"/>
      <c r="BZ76" s="40"/>
      <c r="CA76" s="37" t="s">
        <v>24</v>
      </c>
    </row>
    <row r="77" spans="1:79" ht="49.5" customHeight="1" x14ac:dyDescent="0.3">
      <c r="A77" s="248">
        <v>1</v>
      </c>
      <c r="B77" s="248"/>
      <c r="C77" s="91" t="s">
        <v>193</v>
      </c>
      <c r="D77" s="249"/>
      <c r="E77" s="249"/>
      <c r="F77" s="249"/>
      <c r="G77" s="249"/>
      <c r="H77" s="249"/>
      <c r="I77" s="250"/>
      <c r="J77" s="251" t="s">
        <v>85</v>
      </c>
      <c r="K77" s="251"/>
      <c r="L77" s="251"/>
      <c r="M77" s="251"/>
      <c r="N77" s="251"/>
      <c r="O77" s="94" t="s">
        <v>173</v>
      </c>
      <c r="P77" s="252"/>
      <c r="Q77" s="252"/>
      <c r="R77" s="252"/>
      <c r="S77" s="252"/>
      <c r="T77" s="252"/>
      <c r="U77" s="252"/>
      <c r="V77" s="252"/>
      <c r="W77" s="252"/>
      <c r="X77" s="253"/>
      <c r="Y77" s="242">
        <v>54</v>
      </c>
      <c r="Z77" s="242"/>
      <c r="AA77" s="242"/>
      <c r="AB77" s="242"/>
      <c r="AC77" s="242"/>
      <c r="AD77" s="242">
        <v>0</v>
      </c>
      <c r="AE77" s="242"/>
      <c r="AF77" s="242"/>
      <c r="AG77" s="242"/>
      <c r="AH77" s="242"/>
      <c r="AI77" s="242">
        <f>Y77</f>
        <v>54</v>
      </c>
      <c r="AJ77" s="242"/>
      <c r="AK77" s="242"/>
      <c r="AL77" s="242"/>
      <c r="AM77" s="242"/>
      <c r="AN77" s="242">
        <v>54</v>
      </c>
      <c r="AO77" s="242"/>
      <c r="AP77" s="242"/>
      <c r="AQ77" s="242"/>
      <c r="AR77" s="242"/>
      <c r="AS77" s="242">
        <v>0</v>
      </c>
      <c r="AT77" s="242"/>
      <c r="AU77" s="242"/>
      <c r="AV77" s="242"/>
      <c r="AW77" s="242"/>
      <c r="AX77" s="242">
        <f>AN77</f>
        <v>54</v>
      </c>
      <c r="AY77" s="242"/>
      <c r="AZ77" s="242"/>
      <c r="BA77" s="242"/>
      <c r="BB77" s="242"/>
      <c r="BC77" s="242">
        <f>AN77-Y77</f>
        <v>0</v>
      </c>
      <c r="BD77" s="242"/>
      <c r="BE77" s="242"/>
      <c r="BF77" s="242"/>
      <c r="BG77" s="242"/>
      <c r="BH77" s="242">
        <f>AS77-AD77</f>
        <v>0</v>
      </c>
      <c r="BI77" s="242"/>
      <c r="BJ77" s="242"/>
      <c r="BK77" s="242"/>
      <c r="BL77" s="242"/>
      <c r="BM77" s="242">
        <f>BC77</f>
        <v>0</v>
      </c>
      <c r="BN77" s="242"/>
      <c r="BO77" s="242"/>
      <c r="BP77" s="242"/>
      <c r="BQ77" s="242"/>
      <c r="BR77" s="9"/>
      <c r="BS77" s="9"/>
      <c r="BT77" s="9"/>
      <c r="BU77" s="9"/>
      <c r="BV77" s="9"/>
      <c r="BW77" s="9"/>
      <c r="BX77" s="9"/>
      <c r="BY77" s="9"/>
      <c r="BZ77" s="7"/>
    </row>
    <row r="78" spans="1:79" ht="34.5" customHeight="1" x14ac:dyDescent="0.3">
      <c r="A78" s="248">
        <v>2</v>
      </c>
      <c r="B78" s="248"/>
      <c r="C78" s="91" t="s">
        <v>194</v>
      </c>
      <c r="D78" s="249"/>
      <c r="E78" s="249"/>
      <c r="F78" s="249"/>
      <c r="G78" s="249"/>
      <c r="H78" s="249"/>
      <c r="I78" s="250"/>
      <c r="J78" s="251" t="s">
        <v>85</v>
      </c>
      <c r="K78" s="251"/>
      <c r="L78" s="251"/>
      <c r="M78" s="251"/>
      <c r="N78" s="251"/>
      <c r="O78" s="229" t="s">
        <v>173</v>
      </c>
      <c r="P78" s="293"/>
      <c r="Q78" s="293"/>
      <c r="R78" s="293"/>
      <c r="S78" s="293"/>
      <c r="T78" s="293"/>
      <c r="U78" s="293"/>
      <c r="V78" s="293"/>
      <c r="W78" s="293"/>
      <c r="X78" s="294"/>
      <c r="Y78" s="242">
        <v>120</v>
      </c>
      <c r="Z78" s="242"/>
      <c r="AA78" s="242"/>
      <c r="AB78" s="242"/>
      <c r="AC78" s="242"/>
      <c r="AD78" s="242">
        <v>0</v>
      </c>
      <c r="AE78" s="242"/>
      <c r="AF78" s="242"/>
      <c r="AG78" s="242"/>
      <c r="AH78" s="242"/>
      <c r="AI78" s="242">
        <f>Y78</f>
        <v>120</v>
      </c>
      <c r="AJ78" s="242"/>
      <c r="AK78" s="242"/>
      <c r="AL78" s="242"/>
      <c r="AM78" s="242"/>
      <c r="AN78" s="242">
        <v>120</v>
      </c>
      <c r="AO78" s="242"/>
      <c r="AP78" s="242"/>
      <c r="AQ78" s="242"/>
      <c r="AR78" s="242"/>
      <c r="AS78" s="242">
        <v>0</v>
      </c>
      <c r="AT78" s="242"/>
      <c r="AU78" s="242"/>
      <c r="AV78" s="242"/>
      <c r="AW78" s="242"/>
      <c r="AX78" s="242">
        <f>AN78</f>
        <v>120</v>
      </c>
      <c r="AY78" s="242"/>
      <c r="AZ78" s="242"/>
      <c r="BA78" s="242"/>
      <c r="BB78" s="242"/>
      <c r="BC78" s="242">
        <f>AN78-Y78</f>
        <v>0</v>
      </c>
      <c r="BD78" s="242"/>
      <c r="BE78" s="242"/>
      <c r="BF78" s="242"/>
      <c r="BG78" s="242"/>
      <c r="BH78" s="242">
        <f>AS78-AD78</f>
        <v>0</v>
      </c>
      <c r="BI78" s="242"/>
      <c r="BJ78" s="242"/>
      <c r="BK78" s="242"/>
      <c r="BL78" s="242"/>
      <c r="BM78" s="242">
        <f>BC78</f>
        <v>0</v>
      </c>
      <c r="BN78" s="242"/>
      <c r="BO78" s="242"/>
      <c r="BP78" s="242"/>
      <c r="BQ78" s="242"/>
      <c r="BR78" s="9"/>
      <c r="BS78" s="9"/>
      <c r="BT78" s="9"/>
      <c r="BU78" s="9"/>
      <c r="BV78" s="9"/>
      <c r="BW78" s="9"/>
      <c r="BX78" s="9"/>
      <c r="BY78" s="9"/>
      <c r="BZ78" s="7"/>
    </row>
    <row r="79" spans="1:79" ht="34.5" customHeight="1" x14ac:dyDescent="0.3">
      <c r="A79" s="248">
        <v>3</v>
      </c>
      <c r="B79" s="248"/>
      <c r="C79" s="91" t="s">
        <v>496</v>
      </c>
      <c r="D79" s="249"/>
      <c r="E79" s="249"/>
      <c r="F79" s="249"/>
      <c r="G79" s="249"/>
      <c r="H79" s="249"/>
      <c r="I79" s="250"/>
      <c r="J79" s="251" t="s">
        <v>311</v>
      </c>
      <c r="K79" s="251"/>
      <c r="L79" s="251"/>
      <c r="M79" s="251"/>
      <c r="N79" s="251"/>
      <c r="O79" s="94" t="s">
        <v>88</v>
      </c>
      <c r="P79" s="252"/>
      <c r="Q79" s="252"/>
      <c r="R79" s="252"/>
      <c r="S79" s="252"/>
      <c r="T79" s="252"/>
      <c r="U79" s="252"/>
      <c r="V79" s="252"/>
      <c r="W79" s="252"/>
      <c r="X79" s="253"/>
      <c r="Y79" s="242">
        <v>2980</v>
      </c>
      <c r="Z79" s="242"/>
      <c r="AA79" s="242"/>
      <c r="AB79" s="242"/>
      <c r="AC79" s="242"/>
      <c r="AD79" s="242">
        <v>0</v>
      </c>
      <c r="AE79" s="242"/>
      <c r="AF79" s="242"/>
      <c r="AG79" s="242"/>
      <c r="AH79" s="242"/>
      <c r="AI79" s="242">
        <f>Y79</f>
        <v>2980</v>
      </c>
      <c r="AJ79" s="242"/>
      <c r="AK79" s="242"/>
      <c r="AL79" s="242"/>
      <c r="AM79" s="242"/>
      <c r="AN79" s="242">
        <v>2980</v>
      </c>
      <c r="AO79" s="242"/>
      <c r="AP79" s="242"/>
      <c r="AQ79" s="242"/>
      <c r="AR79" s="242"/>
      <c r="AS79" s="242">
        <v>0</v>
      </c>
      <c r="AT79" s="242"/>
      <c r="AU79" s="242"/>
      <c r="AV79" s="242"/>
      <c r="AW79" s="242"/>
      <c r="AX79" s="242">
        <f>AN79</f>
        <v>2980</v>
      </c>
      <c r="AY79" s="242"/>
      <c r="AZ79" s="242"/>
      <c r="BA79" s="242"/>
      <c r="BB79" s="242"/>
      <c r="BC79" s="242">
        <f>AN79-Y79</f>
        <v>0</v>
      </c>
      <c r="BD79" s="242"/>
      <c r="BE79" s="242"/>
      <c r="BF79" s="242"/>
      <c r="BG79" s="242"/>
      <c r="BH79" s="242">
        <f>AS79-AD79</f>
        <v>0</v>
      </c>
      <c r="BI79" s="242"/>
      <c r="BJ79" s="242"/>
      <c r="BK79" s="242"/>
      <c r="BL79" s="242"/>
      <c r="BM79" s="242">
        <f>BC79</f>
        <v>0</v>
      </c>
      <c r="BN79" s="242"/>
      <c r="BO79" s="242"/>
      <c r="BP79" s="242"/>
      <c r="BQ79" s="242"/>
      <c r="BR79" s="9"/>
      <c r="BS79" s="9"/>
      <c r="BT79" s="9"/>
      <c r="BU79" s="9"/>
      <c r="BV79" s="9"/>
      <c r="BW79" s="9"/>
      <c r="BX79" s="9"/>
      <c r="BY79" s="9"/>
      <c r="BZ79" s="7"/>
    </row>
    <row r="80" spans="1:79" s="37" customFormat="1" ht="15" x14ac:dyDescent="0.3">
      <c r="A80" s="270">
        <v>0</v>
      </c>
      <c r="B80" s="270"/>
      <c r="C80" s="192" t="s">
        <v>89</v>
      </c>
      <c r="D80" s="272"/>
      <c r="E80" s="272"/>
      <c r="F80" s="272"/>
      <c r="G80" s="272"/>
      <c r="H80" s="272"/>
      <c r="I80" s="273"/>
      <c r="J80" s="280" t="s">
        <v>84</v>
      </c>
      <c r="K80" s="280"/>
      <c r="L80" s="280"/>
      <c r="M80" s="280"/>
      <c r="N80" s="280"/>
      <c r="O80" s="192" t="s">
        <v>84</v>
      </c>
      <c r="P80" s="272"/>
      <c r="Q80" s="272"/>
      <c r="R80" s="272"/>
      <c r="S80" s="272"/>
      <c r="T80" s="272"/>
      <c r="U80" s="272"/>
      <c r="V80" s="272"/>
      <c r="W80" s="272"/>
      <c r="X80" s="273"/>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39"/>
      <c r="BS80" s="39"/>
      <c r="BT80" s="39"/>
      <c r="BU80" s="39"/>
      <c r="BV80" s="39"/>
      <c r="BW80" s="39"/>
      <c r="BX80" s="39"/>
      <c r="BY80" s="39"/>
      <c r="BZ80" s="40"/>
    </row>
    <row r="81" spans="1:79" ht="51" customHeight="1" x14ac:dyDescent="0.3">
      <c r="A81" s="248">
        <v>4</v>
      </c>
      <c r="B81" s="248"/>
      <c r="C81" s="91" t="s">
        <v>195</v>
      </c>
      <c r="D81" s="249"/>
      <c r="E81" s="249"/>
      <c r="F81" s="249"/>
      <c r="G81" s="249"/>
      <c r="H81" s="249"/>
      <c r="I81" s="250"/>
      <c r="J81" s="251" t="s">
        <v>85</v>
      </c>
      <c r="K81" s="251"/>
      <c r="L81" s="251"/>
      <c r="M81" s="251"/>
      <c r="N81" s="251"/>
      <c r="O81" s="94" t="s">
        <v>94</v>
      </c>
      <c r="P81" s="252"/>
      <c r="Q81" s="252"/>
      <c r="R81" s="252"/>
      <c r="S81" s="252"/>
      <c r="T81" s="252"/>
      <c r="U81" s="252"/>
      <c r="V81" s="252"/>
      <c r="W81" s="252"/>
      <c r="X81" s="253"/>
      <c r="Y81" s="242">
        <v>19044</v>
      </c>
      <c r="Z81" s="242"/>
      <c r="AA81" s="242"/>
      <c r="AB81" s="242"/>
      <c r="AC81" s="242"/>
      <c r="AD81" s="242">
        <v>0</v>
      </c>
      <c r="AE81" s="242"/>
      <c r="AF81" s="242"/>
      <c r="AG81" s="242"/>
      <c r="AH81" s="242"/>
      <c r="AI81" s="242">
        <f>Y81</f>
        <v>19044</v>
      </c>
      <c r="AJ81" s="242"/>
      <c r="AK81" s="242"/>
      <c r="AL81" s="242"/>
      <c r="AM81" s="242"/>
      <c r="AN81" s="242">
        <f>AP49/AN84</f>
        <v>18930.391304347828</v>
      </c>
      <c r="AO81" s="242"/>
      <c r="AP81" s="242"/>
      <c r="AQ81" s="242"/>
      <c r="AR81" s="242"/>
      <c r="AS81" s="242">
        <v>0</v>
      </c>
      <c r="AT81" s="242"/>
      <c r="AU81" s="242"/>
      <c r="AV81" s="242"/>
      <c r="AW81" s="242"/>
      <c r="AX81" s="242">
        <f>AN81</f>
        <v>18930.391304347828</v>
      </c>
      <c r="AY81" s="242"/>
      <c r="AZ81" s="242"/>
      <c r="BA81" s="242"/>
      <c r="BB81" s="242"/>
      <c r="BC81" s="242">
        <f>AN81-Y81</f>
        <v>-113.60869565217217</v>
      </c>
      <c r="BD81" s="242"/>
      <c r="BE81" s="242"/>
      <c r="BF81" s="242"/>
      <c r="BG81" s="242"/>
      <c r="BH81" s="242">
        <f>AS81-AD81</f>
        <v>0</v>
      </c>
      <c r="BI81" s="242"/>
      <c r="BJ81" s="242"/>
      <c r="BK81" s="242"/>
      <c r="BL81" s="242"/>
      <c r="BM81" s="242">
        <f>BC81</f>
        <v>-113.60869565217217</v>
      </c>
      <c r="BN81" s="242"/>
      <c r="BO81" s="242"/>
      <c r="BP81" s="242"/>
      <c r="BQ81" s="242"/>
      <c r="BR81" s="9"/>
      <c r="BS81" s="9"/>
      <c r="BT81" s="9"/>
      <c r="BU81" s="9"/>
      <c r="BV81" s="9"/>
      <c r="BW81" s="9"/>
      <c r="BX81" s="9"/>
      <c r="BY81" s="9"/>
      <c r="BZ81" s="7"/>
    </row>
    <row r="82" spans="1:79" ht="53" customHeight="1" x14ac:dyDescent="0.3">
      <c r="A82" s="248">
        <v>5</v>
      </c>
      <c r="B82" s="248"/>
      <c r="C82" s="91" t="s">
        <v>196</v>
      </c>
      <c r="D82" s="249"/>
      <c r="E82" s="249"/>
      <c r="F82" s="249"/>
      <c r="G82" s="249"/>
      <c r="H82" s="249"/>
      <c r="I82" s="250"/>
      <c r="J82" s="251" t="s">
        <v>85</v>
      </c>
      <c r="K82" s="251"/>
      <c r="L82" s="251"/>
      <c r="M82" s="251"/>
      <c r="N82" s="251"/>
      <c r="O82" s="94" t="s">
        <v>94</v>
      </c>
      <c r="P82" s="252"/>
      <c r="Q82" s="252"/>
      <c r="R82" s="252"/>
      <c r="S82" s="252"/>
      <c r="T82" s="252"/>
      <c r="U82" s="252"/>
      <c r="V82" s="252"/>
      <c r="W82" s="252"/>
      <c r="X82" s="253"/>
      <c r="Y82" s="242">
        <v>3219</v>
      </c>
      <c r="Z82" s="242"/>
      <c r="AA82" s="242"/>
      <c r="AB82" s="242"/>
      <c r="AC82" s="242"/>
      <c r="AD82" s="242">
        <v>0</v>
      </c>
      <c r="AE82" s="242"/>
      <c r="AF82" s="242"/>
      <c r="AG82" s="242"/>
      <c r="AH82" s="242"/>
      <c r="AI82" s="242">
        <f>Y82</f>
        <v>3219</v>
      </c>
      <c r="AJ82" s="242"/>
      <c r="AK82" s="242"/>
      <c r="AL82" s="242"/>
      <c r="AM82" s="242"/>
      <c r="AN82" s="242">
        <f>AP48/AN85</f>
        <v>3219.178082191781</v>
      </c>
      <c r="AO82" s="242"/>
      <c r="AP82" s="242"/>
      <c r="AQ82" s="242"/>
      <c r="AR82" s="242"/>
      <c r="AS82" s="242">
        <v>0</v>
      </c>
      <c r="AT82" s="242"/>
      <c r="AU82" s="242"/>
      <c r="AV82" s="242"/>
      <c r="AW82" s="242"/>
      <c r="AX82" s="242">
        <f>AN82</f>
        <v>3219.178082191781</v>
      </c>
      <c r="AY82" s="242"/>
      <c r="AZ82" s="242"/>
      <c r="BA82" s="242"/>
      <c r="BB82" s="242"/>
      <c r="BC82" s="242">
        <f>AN82-Y82</f>
        <v>0.17808219178095896</v>
      </c>
      <c r="BD82" s="242"/>
      <c r="BE82" s="242"/>
      <c r="BF82" s="242"/>
      <c r="BG82" s="242"/>
      <c r="BH82" s="242">
        <f>AS82-AD82</f>
        <v>0</v>
      </c>
      <c r="BI82" s="242"/>
      <c r="BJ82" s="242"/>
      <c r="BK82" s="242"/>
      <c r="BL82" s="242"/>
      <c r="BM82" s="242">
        <f>BC82</f>
        <v>0.17808219178095896</v>
      </c>
      <c r="BN82" s="242"/>
      <c r="BO82" s="242"/>
      <c r="BP82" s="242"/>
      <c r="BQ82" s="242"/>
      <c r="BR82" s="9"/>
      <c r="BS82" s="9"/>
      <c r="BT82" s="9"/>
      <c r="BU82" s="9"/>
      <c r="BV82" s="9"/>
      <c r="BW82" s="9"/>
      <c r="BX82" s="9"/>
      <c r="BY82" s="9"/>
      <c r="BZ82" s="7"/>
    </row>
    <row r="83" spans="1:79" s="37" customFormat="1" ht="15" x14ac:dyDescent="0.3">
      <c r="A83" s="270">
        <v>0</v>
      </c>
      <c r="B83" s="270"/>
      <c r="C83" s="192" t="s">
        <v>92</v>
      </c>
      <c r="D83" s="272"/>
      <c r="E83" s="272"/>
      <c r="F83" s="272"/>
      <c r="G83" s="272"/>
      <c r="H83" s="272"/>
      <c r="I83" s="273"/>
      <c r="J83" s="280" t="s">
        <v>84</v>
      </c>
      <c r="K83" s="280"/>
      <c r="L83" s="280"/>
      <c r="M83" s="280"/>
      <c r="N83" s="280"/>
      <c r="O83" s="192" t="s">
        <v>84</v>
      </c>
      <c r="P83" s="272"/>
      <c r="Q83" s="272"/>
      <c r="R83" s="272"/>
      <c r="S83" s="272"/>
      <c r="T83" s="272"/>
      <c r="U83" s="272"/>
      <c r="V83" s="272"/>
      <c r="W83" s="272"/>
      <c r="X83" s="273"/>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39"/>
      <c r="BS83" s="39"/>
      <c r="BT83" s="39"/>
      <c r="BU83" s="39"/>
      <c r="BV83" s="39"/>
      <c r="BW83" s="39"/>
      <c r="BX83" s="39"/>
      <c r="BY83" s="39"/>
      <c r="BZ83" s="40"/>
    </row>
    <row r="84" spans="1:79" ht="60.5" customHeight="1" x14ac:dyDescent="0.3">
      <c r="A84" s="248">
        <v>6</v>
      </c>
      <c r="B84" s="248"/>
      <c r="C84" s="91" t="s">
        <v>197</v>
      </c>
      <c r="D84" s="249"/>
      <c r="E84" s="249"/>
      <c r="F84" s="249"/>
      <c r="G84" s="249"/>
      <c r="H84" s="249"/>
      <c r="I84" s="250"/>
      <c r="J84" s="251" t="s">
        <v>311</v>
      </c>
      <c r="K84" s="251"/>
      <c r="L84" s="251"/>
      <c r="M84" s="251"/>
      <c r="N84" s="251"/>
      <c r="O84" s="94" t="s">
        <v>94</v>
      </c>
      <c r="P84" s="252"/>
      <c r="Q84" s="252"/>
      <c r="R84" s="252"/>
      <c r="S84" s="252"/>
      <c r="T84" s="252"/>
      <c r="U84" s="252"/>
      <c r="V84" s="252"/>
      <c r="W84" s="252"/>
      <c r="X84" s="253"/>
      <c r="Y84" s="242">
        <v>138</v>
      </c>
      <c r="Z84" s="242"/>
      <c r="AA84" s="242"/>
      <c r="AB84" s="242"/>
      <c r="AC84" s="242"/>
      <c r="AD84" s="242">
        <v>0</v>
      </c>
      <c r="AE84" s="242"/>
      <c r="AF84" s="242"/>
      <c r="AG84" s="242"/>
      <c r="AH84" s="242"/>
      <c r="AI84" s="242">
        <v>138</v>
      </c>
      <c r="AJ84" s="242"/>
      <c r="AK84" s="242"/>
      <c r="AL84" s="242"/>
      <c r="AM84" s="242"/>
      <c r="AN84" s="242">
        <v>138</v>
      </c>
      <c r="AO84" s="242"/>
      <c r="AP84" s="242"/>
      <c r="AQ84" s="242"/>
      <c r="AR84" s="242"/>
      <c r="AS84" s="242">
        <v>0</v>
      </c>
      <c r="AT84" s="242"/>
      <c r="AU84" s="242"/>
      <c r="AV84" s="242"/>
      <c r="AW84" s="242"/>
      <c r="AX84" s="242">
        <f>AN84</f>
        <v>138</v>
      </c>
      <c r="AY84" s="242"/>
      <c r="AZ84" s="242"/>
      <c r="BA84" s="242"/>
      <c r="BB84" s="242"/>
      <c r="BC84" s="242">
        <f>AN84-Y84</f>
        <v>0</v>
      </c>
      <c r="BD84" s="242"/>
      <c r="BE84" s="242"/>
      <c r="BF84" s="242"/>
      <c r="BG84" s="242"/>
      <c r="BH84" s="242">
        <f>AS84-AD84</f>
        <v>0</v>
      </c>
      <c r="BI84" s="242"/>
      <c r="BJ84" s="242"/>
      <c r="BK84" s="242"/>
      <c r="BL84" s="242"/>
      <c r="BM84" s="242">
        <v>0</v>
      </c>
      <c r="BN84" s="242"/>
      <c r="BO84" s="242"/>
      <c r="BP84" s="242"/>
      <c r="BQ84" s="242"/>
      <c r="BR84" s="9"/>
      <c r="BS84" s="9"/>
      <c r="BT84" s="9"/>
      <c r="BU84" s="9"/>
      <c r="BV84" s="9"/>
      <c r="BW84" s="9"/>
      <c r="BX84" s="9"/>
      <c r="BY84" s="9"/>
      <c r="BZ84" s="7"/>
    </row>
    <row r="85" spans="1:79" ht="47" customHeight="1" x14ac:dyDescent="0.3">
      <c r="A85" s="248">
        <v>7</v>
      </c>
      <c r="B85" s="248"/>
      <c r="C85" s="91" t="s">
        <v>198</v>
      </c>
      <c r="D85" s="249"/>
      <c r="E85" s="249"/>
      <c r="F85" s="249"/>
      <c r="G85" s="249"/>
      <c r="H85" s="249"/>
      <c r="I85" s="250"/>
      <c r="J85" s="251" t="s">
        <v>311</v>
      </c>
      <c r="K85" s="251"/>
      <c r="L85" s="251"/>
      <c r="M85" s="251"/>
      <c r="N85" s="251"/>
      <c r="O85" s="94" t="s">
        <v>94</v>
      </c>
      <c r="P85" s="252"/>
      <c r="Q85" s="252"/>
      <c r="R85" s="252"/>
      <c r="S85" s="252"/>
      <c r="T85" s="252"/>
      <c r="U85" s="252"/>
      <c r="V85" s="252"/>
      <c r="W85" s="252"/>
      <c r="X85" s="253"/>
      <c r="Y85" s="242">
        <v>146</v>
      </c>
      <c r="Z85" s="242"/>
      <c r="AA85" s="242"/>
      <c r="AB85" s="242"/>
      <c r="AC85" s="242"/>
      <c r="AD85" s="242">
        <v>0</v>
      </c>
      <c r="AE85" s="242"/>
      <c r="AF85" s="242"/>
      <c r="AG85" s="242"/>
      <c r="AH85" s="242"/>
      <c r="AI85" s="242">
        <v>146</v>
      </c>
      <c r="AJ85" s="242"/>
      <c r="AK85" s="242"/>
      <c r="AL85" s="242"/>
      <c r="AM85" s="242"/>
      <c r="AN85" s="242">
        <v>146</v>
      </c>
      <c r="AO85" s="242"/>
      <c r="AP85" s="242"/>
      <c r="AQ85" s="242"/>
      <c r="AR85" s="242"/>
      <c r="AS85" s="242">
        <v>0</v>
      </c>
      <c r="AT85" s="242"/>
      <c r="AU85" s="242"/>
      <c r="AV85" s="242"/>
      <c r="AW85" s="242"/>
      <c r="AX85" s="242">
        <v>146</v>
      </c>
      <c r="AY85" s="242"/>
      <c r="AZ85" s="242"/>
      <c r="BA85" s="242"/>
      <c r="BB85" s="242"/>
      <c r="BC85" s="242">
        <f>AN85-Y85</f>
        <v>0</v>
      </c>
      <c r="BD85" s="242"/>
      <c r="BE85" s="242"/>
      <c r="BF85" s="242"/>
      <c r="BG85" s="242"/>
      <c r="BH85" s="242">
        <f>AS85-AD85</f>
        <v>0</v>
      </c>
      <c r="BI85" s="242"/>
      <c r="BJ85" s="242"/>
      <c r="BK85" s="242"/>
      <c r="BL85" s="242"/>
      <c r="BM85" s="242">
        <v>0</v>
      </c>
      <c r="BN85" s="242"/>
      <c r="BO85" s="242"/>
      <c r="BP85" s="242"/>
      <c r="BQ85" s="242"/>
      <c r="BR85" s="9"/>
      <c r="BS85" s="9"/>
      <c r="BT85" s="9"/>
      <c r="BU85" s="9"/>
      <c r="BV85" s="9"/>
      <c r="BW85" s="9"/>
      <c r="BX85" s="9"/>
      <c r="BY85" s="9"/>
      <c r="BZ85" s="7"/>
    </row>
    <row r="86" spans="1:79" s="37" customFormat="1" ht="15" x14ac:dyDescent="0.3">
      <c r="A86" s="270">
        <v>0</v>
      </c>
      <c r="B86" s="270"/>
      <c r="C86" s="192" t="s">
        <v>95</v>
      </c>
      <c r="D86" s="272"/>
      <c r="E86" s="272"/>
      <c r="F86" s="272"/>
      <c r="G86" s="272"/>
      <c r="H86" s="272"/>
      <c r="I86" s="273"/>
      <c r="J86" s="280" t="s">
        <v>84</v>
      </c>
      <c r="K86" s="280"/>
      <c r="L86" s="280"/>
      <c r="M86" s="280"/>
      <c r="N86" s="280"/>
      <c r="O86" s="192" t="s">
        <v>84</v>
      </c>
      <c r="P86" s="272"/>
      <c r="Q86" s="272"/>
      <c r="R86" s="272"/>
      <c r="S86" s="272"/>
      <c r="T86" s="272"/>
      <c r="U86" s="272"/>
      <c r="V86" s="272"/>
      <c r="W86" s="272"/>
      <c r="X86" s="273"/>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39"/>
      <c r="BS86" s="39"/>
      <c r="BT86" s="39"/>
      <c r="BU86" s="39"/>
      <c r="BV86" s="39"/>
      <c r="BW86" s="39"/>
      <c r="BX86" s="39"/>
      <c r="BY86" s="39"/>
      <c r="BZ86" s="40"/>
    </row>
    <row r="87" spans="1:79" ht="73" customHeight="1" x14ac:dyDescent="0.3">
      <c r="A87" s="248">
        <v>8</v>
      </c>
      <c r="B87" s="248"/>
      <c r="C87" s="91" t="s">
        <v>365</v>
      </c>
      <c r="D87" s="249"/>
      <c r="E87" s="249"/>
      <c r="F87" s="249"/>
      <c r="G87" s="249"/>
      <c r="H87" s="249"/>
      <c r="I87" s="250"/>
      <c r="J87" s="251" t="s">
        <v>96</v>
      </c>
      <c r="K87" s="251"/>
      <c r="L87" s="251"/>
      <c r="M87" s="251"/>
      <c r="N87" s="251"/>
      <c r="O87" s="94" t="s">
        <v>199</v>
      </c>
      <c r="P87" s="252"/>
      <c r="Q87" s="252"/>
      <c r="R87" s="252"/>
      <c r="S87" s="252"/>
      <c r="T87" s="252"/>
      <c r="U87" s="252"/>
      <c r="V87" s="252"/>
      <c r="W87" s="252"/>
      <c r="X87" s="253"/>
      <c r="Y87" s="242">
        <v>225</v>
      </c>
      <c r="Z87" s="242"/>
      <c r="AA87" s="242"/>
      <c r="AB87" s="242"/>
      <c r="AC87" s="242"/>
      <c r="AD87" s="242">
        <v>0</v>
      </c>
      <c r="AE87" s="242"/>
      <c r="AF87" s="242"/>
      <c r="AG87" s="242"/>
      <c r="AH87" s="242"/>
      <c r="AI87" s="242">
        <f>Y87</f>
        <v>225</v>
      </c>
      <c r="AJ87" s="242"/>
      <c r="AK87" s="242"/>
      <c r="AL87" s="242"/>
      <c r="AM87" s="242"/>
      <c r="AN87" s="242">
        <f>AN77/24%</f>
        <v>225</v>
      </c>
      <c r="AO87" s="242"/>
      <c r="AP87" s="242"/>
      <c r="AQ87" s="242"/>
      <c r="AR87" s="242"/>
      <c r="AS87" s="242">
        <v>0</v>
      </c>
      <c r="AT87" s="242"/>
      <c r="AU87" s="242"/>
      <c r="AV87" s="242"/>
      <c r="AW87" s="242"/>
      <c r="AX87" s="242">
        <f>AN87</f>
        <v>225</v>
      </c>
      <c r="AY87" s="242"/>
      <c r="AZ87" s="242"/>
      <c r="BA87" s="242"/>
      <c r="BB87" s="242"/>
      <c r="BC87" s="242">
        <f>AN87-Y87</f>
        <v>0</v>
      </c>
      <c r="BD87" s="242"/>
      <c r="BE87" s="242"/>
      <c r="BF87" s="242"/>
      <c r="BG87" s="242"/>
      <c r="BH87" s="242">
        <f>AS87-AD87</f>
        <v>0</v>
      </c>
      <c r="BI87" s="242"/>
      <c r="BJ87" s="242"/>
      <c r="BK87" s="242"/>
      <c r="BL87" s="242"/>
      <c r="BM87" s="242">
        <f>BC87</f>
        <v>0</v>
      </c>
      <c r="BN87" s="242"/>
      <c r="BO87" s="242"/>
      <c r="BP87" s="242"/>
      <c r="BQ87" s="242"/>
      <c r="BR87" s="9"/>
      <c r="BS87" s="9"/>
      <c r="BT87" s="9"/>
      <c r="BU87" s="9"/>
      <c r="BV87" s="9"/>
      <c r="BW87" s="9"/>
      <c r="BX87" s="9"/>
      <c r="BY87" s="9"/>
      <c r="BZ87" s="7"/>
    </row>
    <row r="88" spans="1:79" ht="54" customHeight="1" x14ac:dyDescent="0.3">
      <c r="A88" s="248">
        <v>9</v>
      </c>
      <c r="B88" s="248"/>
      <c r="C88" s="91" t="s">
        <v>366</v>
      </c>
      <c r="D88" s="249"/>
      <c r="E88" s="249"/>
      <c r="F88" s="249"/>
      <c r="G88" s="249"/>
      <c r="H88" s="249"/>
      <c r="I88" s="250"/>
      <c r="J88" s="251" t="s">
        <v>96</v>
      </c>
      <c r="K88" s="251"/>
      <c r="L88" s="251"/>
      <c r="M88" s="251"/>
      <c r="N88" s="251"/>
      <c r="O88" s="94" t="s">
        <v>94</v>
      </c>
      <c r="P88" s="252"/>
      <c r="Q88" s="252"/>
      <c r="R88" s="252"/>
      <c r="S88" s="252"/>
      <c r="T88" s="252"/>
      <c r="U88" s="252"/>
      <c r="V88" s="252"/>
      <c r="W88" s="252"/>
      <c r="X88" s="253"/>
      <c r="Y88" s="242">
        <v>500</v>
      </c>
      <c r="Z88" s="242"/>
      <c r="AA88" s="242"/>
      <c r="AB88" s="242"/>
      <c r="AC88" s="242"/>
      <c r="AD88" s="242">
        <v>0</v>
      </c>
      <c r="AE88" s="242"/>
      <c r="AF88" s="242"/>
      <c r="AG88" s="242"/>
      <c r="AH88" s="242"/>
      <c r="AI88" s="242">
        <f>Y88</f>
        <v>500</v>
      </c>
      <c r="AJ88" s="242"/>
      <c r="AK88" s="242"/>
      <c r="AL88" s="242"/>
      <c r="AM88" s="242"/>
      <c r="AN88" s="242">
        <f>AN78/34%</f>
        <v>352.94117647058823</v>
      </c>
      <c r="AO88" s="242"/>
      <c r="AP88" s="242"/>
      <c r="AQ88" s="242"/>
      <c r="AR88" s="242"/>
      <c r="AS88" s="242">
        <v>0</v>
      </c>
      <c r="AT88" s="242"/>
      <c r="AU88" s="242"/>
      <c r="AV88" s="242"/>
      <c r="AW88" s="242"/>
      <c r="AX88" s="242">
        <f>AN88</f>
        <v>352.94117647058823</v>
      </c>
      <c r="AY88" s="242"/>
      <c r="AZ88" s="242"/>
      <c r="BA88" s="242"/>
      <c r="BB88" s="242"/>
      <c r="BC88" s="242">
        <f>AN88-Y88</f>
        <v>-147.05882352941177</v>
      </c>
      <c r="BD88" s="242"/>
      <c r="BE88" s="242"/>
      <c r="BF88" s="242"/>
      <c r="BG88" s="242"/>
      <c r="BH88" s="242">
        <f>AS88-AD88</f>
        <v>0</v>
      </c>
      <c r="BI88" s="242"/>
      <c r="BJ88" s="242"/>
      <c r="BK88" s="242"/>
      <c r="BL88" s="242"/>
      <c r="BM88" s="242">
        <f>BC88</f>
        <v>-147.05882352941177</v>
      </c>
      <c r="BN88" s="242"/>
      <c r="BO88" s="242"/>
      <c r="BP88" s="242"/>
      <c r="BQ88" s="242"/>
      <c r="BR88" s="9"/>
      <c r="BS88" s="9"/>
      <c r="BT88" s="9"/>
      <c r="BU88" s="9"/>
      <c r="BV88" s="9"/>
      <c r="BW88" s="9"/>
      <c r="BX88" s="9"/>
      <c r="BY88" s="9"/>
      <c r="BZ88" s="7"/>
    </row>
    <row r="89" spans="1:79" ht="32.5" customHeight="1" x14ac:dyDescent="0.3">
      <c r="A89" s="89">
        <v>10</v>
      </c>
      <c r="B89" s="90"/>
      <c r="C89" s="91" t="s">
        <v>503</v>
      </c>
      <c r="D89" s="92"/>
      <c r="E89" s="92"/>
      <c r="F89" s="92"/>
      <c r="G89" s="92"/>
      <c r="H89" s="92"/>
      <c r="I89" s="93"/>
      <c r="J89" s="251" t="s">
        <v>96</v>
      </c>
      <c r="K89" s="251"/>
      <c r="L89" s="251"/>
      <c r="M89" s="251"/>
      <c r="N89" s="251"/>
      <c r="O89" s="94" t="s">
        <v>94</v>
      </c>
      <c r="P89" s="252"/>
      <c r="Q89" s="252"/>
      <c r="R89" s="252"/>
      <c r="S89" s="252"/>
      <c r="T89" s="252"/>
      <c r="U89" s="252"/>
      <c r="V89" s="252"/>
      <c r="W89" s="252"/>
      <c r="X89" s="253"/>
      <c r="Y89" s="97">
        <v>100</v>
      </c>
      <c r="Z89" s="98"/>
      <c r="AA89" s="98"/>
      <c r="AB89" s="98"/>
      <c r="AC89" s="99"/>
      <c r="AD89" s="97">
        <v>0</v>
      </c>
      <c r="AE89" s="98"/>
      <c r="AF89" s="98"/>
      <c r="AG89" s="98"/>
      <c r="AH89" s="99"/>
      <c r="AI89" s="97">
        <v>100</v>
      </c>
      <c r="AJ89" s="98"/>
      <c r="AK89" s="98"/>
      <c r="AL89" s="98"/>
      <c r="AM89" s="99"/>
      <c r="AN89" s="97">
        <v>100</v>
      </c>
      <c r="AO89" s="98"/>
      <c r="AP89" s="98"/>
      <c r="AQ89" s="98"/>
      <c r="AR89" s="99"/>
      <c r="AS89" s="97">
        <v>0</v>
      </c>
      <c r="AT89" s="98"/>
      <c r="AU89" s="98"/>
      <c r="AV89" s="98"/>
      <c r="AW89" s="99"/>
      <c r="AX89" s="97">
        <v>100</v>
      </c>
      <c r="AY89" s="98"/>
      <c r="AZ89" s="98"/>
      <c r="BA89" s="98"/>
      <c r="BB89" s="99"/>
      <c r="BC89" s="97">
        <f>AN89-Y89</f>
        <v>0</v>
      </c>
      <c r="BD89" s="98"/>
      <c r="BE89" s="98"/>
      <c r="BF89" s="98"/>
      <c r="BG89" s="99"/>
      <c r="BH89" s="97">
        <f>AS89-AD89</f>
        <v>0</v>
      </c>
      <c r="BI89" s="98"/>
      <c r="BJ89" s="98"/>
      <c r="BK89" s="98"/>
      <c r="BL89" s="99"/>
      <c r="BM89" s="97">
        <v>0</v>
      </c>
      <c r="BN89" s="98"/>
      <c r="BO89" s="98"/>
      <c r="BP89" s="98"/>
      <c r="BQ89" s="99"/>
      <c r="BR89" s="9"/>
      <c r="BS89" s="9"/>
      <c r="BT89" s="9"/>
      <c r="BU89" s="9"/>
      <c r="BV89" s="9"/>
      <c r="BW89" s="9"/>
      <c r="BX89" s="9"/>
      <c r="BY89" s="9"/>
      <c r="BZ89" s="7"/>
    </row>
    <row r="90" spans="1:79" ht="15.5" x14ac:dyDescent="0.3">
      <c r="A90" s="28"/>
      <c r="B90" s="28"/>
      <c r="C90" s="29"/>
      <c r="D90" s="29"/>
      <c r="E90" s="29"/>
      <c r="F90" s="29"/>
      <c r="G90" s="29"/>
      <c r="H90" s="29"/>
      <c r="I90" s="29"/>
      <c r="J90" s="29"/>
      <c r="K90" s="29"/>
      <c r="L90" s="29"/>
      <c r="M90" s="29"/>
      <c r="N90" s="29"/>
      <c r="O90" s="29"/>
      <c r="P90" s="29"/>
      <c r="Q90" s="29"/>
      <c r="R90" s="29"/>
      <c r="S90" s="29"/>
      <c r="T90" s="29"/>
      <c r="U90" s="29"/>
      <c r="V90" s="29"/>
      <c r="W90" s="29"/>
      <c r="X90" s="29"/>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c r="AY90" s="31"/>
      <c r="AZ90" s="31"/>
      <c r="BA90" s="31"/>
      <c r="BB90" s="31"/>
      <c r="BC90" s="31"/>
      <c r="BD90" s="31"/>
      <c r="BE90" s="31"/>
      <c r="BF90" s="31"/>
      <c r="BG90" s="31"/>
      <c r="BH90" s="31"/>
      <c r="BI90" s="31"/>
      <c r="BJ90" s="31"/>
      <c r="BK90" s="31"/>
      <c r="BL90" s="31"/>
      <c r="BM90" s="31"/>
      <c r="BN90" s="31"/>
      <c r="BO90" s="31"/>
      <c r="BP90" s="31"/>
      <c r="BQ90" s="31"/>
      <c r="BR90" s="9"/>
      <c r="BS90" s="9"/>
      <c r="BT90" s="9"/>
      <c r="BU90" s="9"/>
      <c r="BV90" s="9"/>
      <c r="BW90" s="9"/>
      <c r="BX90" s="9"/>
      <c r="BY90" s="9"/>
      <c r="BZ90" s="7"/>
    </row>
    <row r="91" spans="1:79" ht="15.75" customHeight="1" x14ac:dyDescent="0.3">
      <c r="A91" s="118" t="s">
        <v>62</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row>
    <row r="92" spans="1:79" ht="9" customHeight="1" x14ac:dyDescent="0.3">
      <c r="A92" s="28"/>
      <c r="B92" s="28"/>
      <c r="C92" s="29"/>
      <c r="D92" s="29"/>
      <c r="E92" s="29"/>
      <c r="F92" s="29"/>
      <c r="G92" s="29"/>
      <c r="H92" s="29"/>
      <c r="I92" s="29"/>
      <c r="J92" s="29"/>
      <c r="K92" s="29"/>
      <c r="L92" s="29"/>
      <c r="M92" s="29"/>
      <c r="N92" s="29"/>
      <c r="O92" s="29"/>
      <c r="P92" s="29"/>
      <c r="Q92" s="29"/>
      <c r="R92" s="29"/>
      <c r="S92" s="29"/>
      <c r="T92" s="29"/>
      <c r="U92" s="29"/>
      <c r="V92" s="29"/>
      <c r="W92" s="29"/>
      <c r="X92" s="29"/>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c r="AY92" s="31"/>
      <c r="AZ92" s="31"/>
      <c r="BA92" s="31"/>
      <c r="BB92" s="31"/>
      <c r="BC92" s="31"/>
      <c r="BD92" s="31"/>
      <c r="BE92" s="31"/>
      <c r="BF92" s="31"/>
      <c r="BG92" s="31"/>
      <c r="BH92" s="31"/>
      <c r="BI92" s="31"/>
      <c r="BJ92" s="31"/>
      <c r="BK92" s="31"/>
      <c r="BL92" s="31"/>
      <c r="BM92" s="31"/>
      <c r="BN92" s="31"/>
      <c r="BO92" s="31"/>
      <c r="BP92" s="31"/>
      <c r="BQ92" s="31"/>
      <c r="BR92" s="9"/>
      <c r="BS92" s="9"/>
      <c r="BT92" s="9"/>
      <c r="BU92" s="9"/>
      <c r="BV92" s="9"/>
      <c r="BW92" s="9"/>
      <c r="BX92" s="9"/>
      <c r="BY92" s="9"/>
      <c r="BZ92" s="7"/>
    </row>
    <row r="93" spans="1:79" s="46" customFormat="1" ht="45" customHeight="1" x14ac:dyDescent="0.25">
      <c r="A93" s="318" t="s">
        <v>3</v>
      </c>
      <c r="B93" s="319"/>
      <c r="C93" s="318" t="s">
        <v>6</v>
      </c>
      <c r="D93" s="323"/>
      <c r="E93" s="323"/>
      <c r="F93" s="323"/>
      <c r="G93" s="323"/>
      <c r="H93" s="323"/>
      <c r="I93" s="319"/>
      <c r="J93" s="318" t="s">
        <v>5</v>
      </c>
      <c r="K93" s="323"/>
      <c r="L93" s="323"/>
      <c r="M93" s="323"/>
      <c r="N93" s="319"/>
      <c r="O93" s="89" t="s">
        <v>63</v>
      </c>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8"/>
      <c r="BI93" s="328"/>
      <c r="BJ93" s="328"/>
      <c r="BK93" s="328"/>
      <c r="BL93" s="328"/>
      <c r="BM93" s="328"/>
      <c r="BN93" s="328"/>
      <c r="BO93" s="328"/>
      <c r="BP93" s="328"/>
      <c r="BQ93" s="329"/>
      <c r="BR93" s="56"/>
      <c r="BS93" s="56"/>
      <c r="BT93" s="56"/>
      <c r="BU93" s="56"/>
      <c r="BV93" s="56"/>
      <c r="BW93" s="56"/>
      <c r="BX93" s="56"/>
      <c r="BY93" s="56"/>
      <c r="BZ93" s="51"/>
    </row>
    <row r="94" spans="1:79" s="59" customFormat="1" ht="16" customHeight="1" x14ac:dyDescent="0.25">
      <c r="A94" s="239">
        <v>1</v>
      </c>
      <c r="B94" s="239"/>
      <c r="C94" s="239">
        <v>2</v>
      </c>
      <c r="D94" s="239"/>
      <c r="E94" s="239"/>
      <c r="F94" s="239"/>
      <c r="G94" s="239"/>
      <c r="H94" s="239"/>
      <c r="I94" s="239"/>
      <c r="J94" s="239">
        <v>3</v>
      </c>
      <c r="K94" s="239"/>
      <c r="L94" s="239"/>
      <c r="M94" s="239"/>
      <c r="N94" s="239"/>
      <c r="O94" s="71">
        <v>4</v>
      </c>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7"/>
      <c r="BR94" s="57"/>
      <c r="BS94" s="57"/>
      <c r="BT94" s="57"/>
      <c r="BU94" s="57"/>
      <c r="BV94" s="57"/>
      <c r="BW94" s="57"/>
      <c r="BX94" s="57"/>
      <c r="BY94" s="57"/>
      <c r="BZ94" s="58"/>
    </row>
    <row r="95" spans="1:79" s="34" customFormat="1" ht="12.75" hidden="1" customHeight="1" x14ac:dyDescent="0.3">
      <c r="A95" s="243" t="s">
        <v>36</v>
      </c>
      <c r="B95" s="243"/>
      <c r="C95" s="130" t="s">
        <v>14</v>
      </c>
      <c r="D95" s="131"/>
      <c r="E95" s="131"/>
      <c r="F95" s="131"/>
      <c r="G95" s="131"/>
      <c r="H95" s="131"/>
      <c r="I95" s="132"/>
      <c r="J95" s="243" t="s">
        <v>15</v>
      </c>
      <c r="K95" s="243"/>
      <c r="L95" s="243"/>
      <c r="M95" s="243"/>
      <c r="N95" s="243"/>
      <c r="O95" s="202" t="s">
        <v>71</v>
      </c>
      <c r="P95" s="203"/>
      <c r="Q95" s="203"/>
      <c r="R95" s="203"/>
      <c r="S95" s="203"/>
      <c r="T95" s="203"/>
      <c r="U95" s="203"/>
      <c r="V95" s="203"/>
      <c r="W95" s="203"/>
      <c r="X95" s="203"/>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7"/>
      <c r="BR95" s="35"/>
      <c r="BS95" s="35"/>
      <c r="BT95" s="33"/>
      <c r="BU95" s="33"/>
      <c r="BV95" s="33"/>
      <c r="BW95" s="33"/>
      <c r="BX95" s="33"/>
      <c r="BY95" s="33"/>
      <c r="BZ95" s="33"/>
      <c r="CA95" s="34" t="s">
        <v>70</v>
      </c>
    </row>
    <row r="96" spans="1:79" s="43" customFormat="1" ht="15" hidden="1" x14ac:dyDescent="0.3">
      <c r="A96" s="262">
        <v>0</v>
      </c>
      <c r="B96" s="262"/>
      <c r="C96" s="283" t="s">
        <v>83</v>
      </c>
      <c r="D96" s="283"/>
      <c r="E96" s="283"/>
      <c r="F96" s="283"/>
      <c r="G96" s="283"/>
      <c r="H96" s="283"/>
      <c r="I96" s="283"/>
      <c r="J96" s="262"/>
      <c r="K96" s="262"/>
      <c r="L96" s="262"/>
      <c r="M96" s="262"/>
      <c r="N96" s="262"/>
      <c r="O96" s="86"/>
      <c r="P96" s="87"/>
      <c r="Q96" s="87"/>
      <c r="R96" s="87"/>
      <c r="S96" s="87"/>
      <c r="T96" s="87"/>
      <c r="U96" s="87"/>
      <c r="V96" s="87"/>
      <c r="W96" s="87"/>
      <c r="X96" s="87"/>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5"/>
      <c r="BR96" s="41"/>
      <c r="BS96" s="41"/>
      <c r="BT96" s="41"/>
      <c r="BU96" s="41"/>
      <c r="BV96" s="41"/>
      <c r="BW96" s="41"/>
      <c r="BX96" s="41"/>
      <c r="BY96" s="41"/>
      <c r="BZ96" s="42"/>
      <c r="CA96" s="43" t="s">
        <v>65</v>
      </c>
    </row>
    <row r="97" spans="1:78" s="43" customFormat="1" ht="53" hidden="1" customHeight="1" x14ac:dyDescent="0.3">
      <c r="A97" s="239">
        <v>1</v>
      </c>
      <c r="B97" s="239"/>
      <c r="C97" s="238" t="s">
        <v>172</v>
      </c>
      <c r="D97" s="238"/>
      <c r="E97" s="238"/>
      <c r="F97" s="238"/>
      <c r="G97" s="238"/>
      <c r="H97" s="238"/>
      <c r="I97" s="238"/>
      <c r="J97" s="307" t="s">
        <v>355</v>
      </c>
      <c r="K97" s="308"/>
      <c r="L97" s="308"/>
      <c r="M97" s="308"/>
      <c r="N97" s="309"/>
      <c r="O97" s="77" t="s">
        <v>368</v>
      </c>
      <c r="P97" s="78"/>
      <c r="Q97" s="78"/>
      <c r="R97" s="78"/>
      <c r="S97" s="78"/>
      <c r="T97" s="78"/>
      <c r="U97" s="78"/>
      <c r="V97" s="78"/>
      <c r="W97" s="78"/>
      <c r="X97" s="78"/>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1"/>
      <c r="BR97" s="41"/>
      <c r="BS97" s="41"/>
      <c r="BT97" s="41"/>
      <c r="BU97" s="41"/>
      <c r="BV97" s="41"/>
      <c r="BW97" s="41"/>
      <c r="BX97" s="41"/>
      <c r="BY97" s="41"/>
      <c r="BZ97" s="42"/>
    </row>
    <row r="98" spans="1:78" s="43" customFormat="1" ht="41.5" hidden="1" customHeight="1" x14ac:dyDescent="0.3">
      <c r="A98" s="239">
        <v>2</v>
      </c>
      <c r="B98" s="239"/>
      <c r="C98" s="238" t="s">
        <v>174</v>
      </c>
      <c r="D98" s="238"/>
      <c r="E98" s="238"/>
      <c r="F98" s="238"/>
      <c r="G98" s="238"/>
      <c r="H98" s="238"/>
      <c r="I98" s="238"/>
      <c r="J98" s="304"/>
      <c r="K98" s="305"/>
      <c r="L98" s="305"/>
      <c r="M98" s="305"/>
      <c r="N98" s="306"/>
      <c r="O98" s="77" t="s">
        <v>369</v>
      </c>
      <c r="P98" s="78"/>
      <c r="Q98" s="78"/>
      <c r="R98" s="78"/>
      <c r="S98" s="78"/>
      <c r="T98" s="78"/>
      <c r="U98" s="78"/>
      <c r="V98" s="78"/>
      <c r="W98" s="78"/>
      <c r="X98" s="78"/>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1"/>
      <c r="BR98" s="41"/>
      <c r="BS98" s="41"/>
      <c r="BT98" s="41"/>
      <c r="BU98" s="41"/>
      <c r="BV98" s="41"/>
      <c r="BW98" s="41"/>
      <c r="BX98" s="41"/>
      <c r="BY98" s="41"/>
      <c r="BZ98" s="42"/>
    </row>
    <row r="99" spans="1:78" s="43" customFormat="1" ht="15" hidden="1" x14ac:dyDescent="0.3">
      <c r="A99" s="239">
        <v>0</v>
      </c>
      <c r="B99" s="239"/>
      <c r="C99" s="300" t="s">
        <v>89</v>
      </c>
      <c r="D99" s="300"/>
      <c r="E99" s="300"/>
      <c r="F99" s="300"/>
      <c r="G99" s="300"/>
      <c r="H99" s="300"/>
      <c r="I99" s="300"/>
      <c r="J99" s="239"/>
      <c r="K99" s="239"/>
      <c r="L99" s="239"/>
      <c r="M99" s="239"/>
      <c r="N99" s="239"/>
      <c r="O99" s="77"/>
      <c r="P99" s="78"/>
      <c r="Q99" s="78"/>
      <c r="R99" s="78"/>
      <c r="S99" s="78"/>
      <c r="T99" s="78"/>
      <c r="U99" s="78"/>
      <c r="V99" s="78"/>
      <c r="W99" s="78"/>
      <c r="X99" s="78"/>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1"/>
      <c r="BR99" s="41"/>
      <c r="BS99" s="41"/>
      <c r="BT99" s="41"/>
      <c r="BU99" s="41"/>
      <c r="BV99" s="41"/>
      <c r="BW99" s="41"/>
      <c r="BX99" s="41"/>
      <c r="BY99" s="41"/>
      <c r="BZ99" s="42"/>
    </row>
    <row r="100" spans="1:78" s="43" customFormat="1" ht="55.5" hidden="1" customHeight="1" x14ac:dyDescent="0.3">
      <c r="A100" s="239">
        <v>3</v>
      </c>
      <c r="B100" s="239"/>
      <c r="C100" s="238" t="s">
        <v>367</v>
      </c>
      <c r="D100" s="238"/>
      <c r="E100" s="238"/>
      <c r="F100" s="238"/>
      <c r="G100" s="238"/>
      <c r="H100" s="238"/>
      <c r="I100" s="238"/>
      <c r="J100" s="307" t="s">
        <v>176</v>
      </c>
      <c r="K100" s="308"/>
      <c r="L100" s="308"/>
      <c r="M100" s="308"/>
      <c r="N100" s="309"/>
      <c r="O100" s="77" t="s">
        <v>370</v>
      </c>
      <c r="P100" s="78"/>
      <c r="Q100" s="78"/>
      <c r="R100" s="78"/>
      <c r="S100" s="78"/>
      <c r="T100" s="78"/>
      <c r="U100" s="78"/>
      <c r="V100" s="78"/>
      <c r="W100" s="78"/>
      <c r="X100" s="78"/>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1"/>
      <c r="BR100" s="41"/>
      <c r="BS100" s="41"/>
      <c r="BT100" s="41"/>
      <c r="BU100" s="41"/>
      <c r="BV100" s="41"/>
      <c r="BW100" s="41"/>
      <c r="BX100" s="41"/>
      <c r="BY100" s="41"/>
      <c r="BZ100" s="42"/>
    </row>
    <row r="101" spans="1:78" s="43" customFormat="1" ht="32.5" hidden="1" customHeight="1" x14ac:dyDescent="0.3">
      <c r="A101" s="239">
        <v>4</v>
      </c>
      <c r="B101" s="239"/>
      <c r="C101" s="238" t="s">
        <v>177</v>
      </c>
      <c r="D101" s="238"/>
      <c r="E101" s="238"/>
      <c r="F101" s="238"/>
      <c r="G101" s="238"/>
      <c r="H101" s="238"/>
      <c r="I101" s="238"/>
      <c r="J101" s="304"/>
      <c r="K101" s="305"/>
      <c r="L101" s="305"/>
      <c r="M101" s="305"/>
      <c r="N101" s="306"/>
      <c r="O101" s="77" t="s">
        <v>371</v>
      </c>
      <c r="P101" s="78"/>
      <c r="Q101" s="78"/>
      <c r="R101" s="78"/>
      <c r="S101" s="78"/>
      <c r="T101" s="78"/>
      <c r="U101" s="78"/>
      <c r="V101" s="78"/>
      <c r="W101" s="78"/>
      <c r="X101" s="78"/>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1"/>
      <c r="BR101" s="41"/>
      <c r="BS101" s="41"/>
      <c r="BT101" s="41"/>
      <c r="BU101" s="41"/>
      <c r="BV101" s="41"/>
      <c r="BW101" s="41"/>
      <c r="BX101" s="41"/>
      <c r="BY101" s="41"/>
      <c r="BZ101" s="42"/>
    </row>
    <row r="102" spans="1:78" s="43" customFormat="1" ht="15" hidden="1" x14ac:dyDescent="0.3">
      <c r="A102" s="239">
        <v>0</v>
      </c>
      <c r="B102" s="239"/>
      <c r="C102" s="283" t="s">
        <v>92</v>
      </c>
      <c r="D102" s="283"/>
      <c r="E102" s="283"/>
      <c r="F102" s="283"/>
      <c r="G102" s="283"/>
      <c r="H102" s="283"/>
      <c r="I102" s="283"/>
      <c r="J102" s="239"/>
      <c r="K102" s="239"/>
      <c r="L102" s="239"/>
      <c r="M102" s="239"/>
      <c r="N102" s="239"/>
      <c r="O102" s="77"/>
      <c r="P102" s="78"/>
      <c r="Q102" s="78"/>
      <c r="R102" s="78"/>
      <c r="S102" s="78"/>
      <c r="T102" s="78"/>
      <c r="U102" s="78"/>
      <c r="V102" s="78"/>
      <c r="W102" s="78"/>
      <c r="X102" s="78"/>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1"/>
      <c r="BR102" s="41"/>
      <c r="BS102" s="41"/>
      <c r="BT102" s="41"/>
      <c r="BU102" s="41"/>
      <c r="BV102" s="41"/>
      <c r="BW102" s="41"/>
      <c r="BX102" s="41"/>
      <c r="BY102" s="41"/>
      <c r="BZ102" s="42"/>
    </row>
    <row r="103" spans="1:78" s="43" customFormat="1" ht="15" hidden="1" x14ac:dyDescent="0.3">
      <c r="A103" s="239">
        <v>0</v>
      </c>
      <c r="B103" s="239"/>
      <c r="C103" s="283"/>
      <c r="D103" s="283"/>
      <c r="E103" s="283"/>
      <c r="F103" s="283"/>
      <c r="G103" s="283"/>
      <c r="H103" s="283"/>
      <c r="I103" s="283"/>
      <c r="J103" s="239"/>
      <c r="K103" s="239"/>
      <c r="L103" s="239"/>
      <c r="M103" s="239"/>
      <c r="N103" s="239"/>
      <c r="O103" s="77"/>
      <c r="P103" s="78"/>
      <c r="Q103" s="78"/>
      <c r="R103" s="78"/>
      <c r="S103" s="78"/>
      <c r="T103" s="78"/>
      <c r="U103" s="78"/>
      <c r="V103" s="78"/>
      <c r="W103" s="78"/>
      <c r="X103" s="78"/>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1"/>
      <c r="BR103" s="41"/>
      <c r="BS103" s="41"/>
      <c r="BT103" s="41"/>
      <c r="BU103" s="41"/>
      <c r="BV103" s="41"/>
      <c r="BW103" s="41"/>
      <c r="BX103" s="41"/>
      <c r="BY103" s="41"/>
      <c r="BZ103" s="42"/>
    </row>
    <row r="104" spans="1:78" s="43" customFormat="1" ht="15" hidden="1" x14ac:dyDescent="0.3">
      <c r="A104" s="239">
        <v>0</v>
      </c>
      <c r="B104" s="239"/>
      <c r="C104" s="283" t="s">
        <v>95</v>
      </c>
      <c r="D104" s="283"/>
      <c r="E104" s="283"/>
      <c r="F104" s="283"/>
      <c r="G104" s="283"/>
      <c r="H104" s="283"/>
      <c r="I104" s="283"/>
      <c r="J104" s="239"/>
      <c r="K104" s="239"/>
      <c r="L104" s="239"/>
      <c r="M104" s="239"/>
      <c r="N104" s="239"/>
      <c r="O104" s="77"/>
      <c r="P104" s="78"/>
      <c r="Q104" s="78"/>
      <c r="R104" s="78"/>
      <c r="S104" s="78"/>
      <c r="T104" s="78"/>
      <c r="U104" s="78"/>
      <c r="V104" s="78"/>
      <c r="W104" s="78"/>
      <c r="X104" s="78"/>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1"/>
      <c r="BR104" s="41"/>
      <c r="BS104" s="41"/>
      <c r="BT104" s="41"/>
      <c r="BU104" s="41"/>
      <c r="BV104" s="41"/>
      <c r="BW104" s="41"/>
      <c r="BX104" s="41"/>
      <c r="BY104" s="41"/>
      <c r="BZ104" s="42"/>
    </row>
    <row r="105" spans="1:78" s="43" customFormat="1" ht="82.5" hidden="1" customHeight="1" x14ac:dyDescent="0.3">
      <c r="A105" s="239">
        <v>5</v>
      </c>
      <c r="B105" s="239"/>
      <c r="C105" s="238" t="s">
        <v>360</v>
      </c>
      <c r="D105" s="238"/>
      <c r="E105" s="238"/>
      <c r="F105" s="238"/>
      <c r="G105" s="238"/>
      <c r="H105" s="238"/>
      <c r="I105" s="238"/>
      <c r="J105" s="307" t="s">
        <v>317</v>
      </c>
      <c r="K105" s="308"/>
      <c r="L105" s="308"/>
      <c r="M105" s="308"/>
      <c r="N105" s="309"/>
      <c r="O105" s="77" t="s">
        <v>372</v>
      </c>
      <c r="P105" s="78"/>
      <c r="Q105" s="78"/>
      <c r="R105" s="78"/>
      <c r="S105" s="78"/>
      <c r="T105" s="78"/>
      <c r="U105" s="78"/>
      <c r="V105" s="78"/>
      <c r="W105" s="78"/>
      <c r="X105" s="78"/>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1"/>
      <c r="BR105" s="41"/>
      <c r="BS105" s="41"/>
      <c r="BT105" s="41"/>
      <c r="BU105" s="41"/>
      <c r="BV105" s="41"/>
      <c r="BW105" s="41"/>
      <c r="BX105" s="41"/>
      <c r="BY105" s="41"/>
      <c r="BZ105" s="42"/>
    </row>
    <row r="106" spans="1:78" s="43" customFormat="1" ht="60" hidden="1" customHeight="1" x14ac:dyDescent="0.3">
      <c r="A106" s="239">
        <v>6</v>
      </c>
      <c r="B106" s="239"/>
      <c r="C106" s="238" t="s">
        <v>366</v>
      </c>
      <c r="D106" s="238"/>
      <c r="E106" s="238"/>
      <c r="F106" s="238"/>
      <c r="G106" s="238"/>
      <c r="H106" s="238"/>
      <c r="I106" s="238"/>
      <c r="J106" s="304"/>
      <c r="K106" s="305"/>
      <c r="L106" s="305"/>
      <c r="M106" s="305"/>
      <c r="N106" s="306"/>
      <c r="O106" s="77" t="s">
        <v>373</v>
      </c>
      <c r="P106" s="78"/>
      <c r="Q106" s="78"/>
      <c r="R106" s="78"/>
      <c r="S106" s="78"/>
      <c r="T106" s="78"/>
      <c r="U106" s="78"/>
      <c r="V106" s="78"/>
      <c r="W106" s="78"/>
      <c r="X106" s="78"/>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1"/>
      <c r="BR106" s="41"/>
      <c r="BS106" s="41"/>
      <c r="BT106" s="41"/>
      <c r="BU106" s="41"/>
      <c r="BV106" s="41"/>
      <c r="BW106" s="41"/>
      <c r="BX106" s="41"/>
      <c r="BY106" s="41"/>
      <c r="BZ106" s="42"/>
    </row>
    <row r="107" spans="1:78" ht="15.5" x14ac:dyDescent="0.3">
      <c r="A107" s="28"/>
      <c r="B107" s="28"/>
      <c r="C107" s="29"/>
      <c r="D107" s="29"/>
      <c r="E107" s="29"/>
      <c r="F107" s="29"/>
      <c r="G107" s="29"/>
      <c r="H107" s="29"/>
      <c r="I107" s="29"/>
      <c r="J107" s="29"/>
      <c r="K107" s="29"/>
      <c r="L107" s="29"/>
      <c r="M107" s="29"/>
      <c r="N107" s="29"/>
      <c r="O107" s="29"/>
      <c r="P107" s="29"/>
      <c r="Q107" s="29"/>
      <c r="R107" s="29"/>
      <c r="S107" s="29"/>
      <c r="T107" s="29"/>
      <c r="U107" s="29"/>
      <c r="V107" s="29"/>
      <c r="W107" s="29"/>
      <c r="X107" s="29"/>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c r="AY107" s="31"/>
      <c r="AZ107" s="31"/>
      <c r="BA107" s="31"/>
      <c r="BB107" s="31"/>
      <c r="BC107" s="31"/>
      <c r="BD107" s="31"/>
      <c r="BE107" s="31"/>
      <c r="BF107" s="31"/>
      <c r="BG107" s="31"/>
      <c r="BH107" s="31"/>
      <c r="BI107" s="31"/>
      <c r="BJ107" s="31"/>
      <c r="BK107" s="31"/>
      <c r="BL107" s="31"/>
      <c r="BM107" s="31"/>
      <c r="BN107" s="31"/>
      <c r="BO107" s="31"/>
      <c r="BP107" s="31"/>
      <c r="BQ107" s="31"/>
      <c r="BR107" s="9"/>
      <c r="BS107" s="9"/>
      <c r="BT107" s="9"/>
      <c r="BU107" s="9"/>
      <c r="BV107" s="9"/>
      <c r="BW107" s="9"/>
      <c r="BX107" s="9"/>
      <c r="BY107" s="9"/>
      <c r="BZ107" s="7"/>
    </row>
    <row r="108" spans="1:78" ht="16" customHeight="1" x14ac:dyDescent="0.3">
      <c r="A108" s="118" t="s">
        <v>64</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row>
    <row r="109" spans="1:78" ht="34" customHeight="1" x14ac:dyDescent="0.3">
      <c r="A109" s="201" t="s">
        <v>539</v>
      </c>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row>
    <row r="110" spans="1:78" ht="15.5" x14ac:dyDescent="0.3">
      <c r="A110" s="28"/>
      <c r="B110" s="28"/>
      <c r="C110" s="29"/>
      <c r="D110" s="29"/>
      <c r="E110" s="29"/>
      <c r="F110" s="29"/>
      <c r="G110" s="29"/>
      <c r="H110" s="29"/>
      <c r="I110" s="29"/>
      <c r="J110" s="29"/>
      <c r="K110" s="29"/>
      <c r="L110" s="29"/>
      <c r="M110" s="29"/>
      <c r="N110" s="29"/>
      <c r="O110" s="29"/>
      <c r="P110" s="29"/>
      <c r="Q110" s="29"/>
      <c r="R110" s="29"/>
      <c r="S110" s="29"/>
      <c r="T110" s="29"/>
      <c r="U110" s="29"/>
      <c r="V110" s="29"/>
      <c r="W110" s="29"/>
      <c r="X110" s="29"/>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c r="AY110" s="31"/>
      <c r="AZ110" s="31"/>
      <c r="BA110" s="31"/>
      <c r="BB110" s="31"/>
      <c r="BC110" s="31"/>
      <c r="BD110" s="31"/>
      <c r="BE110" s="31"/>
      <c r="BF110" s="31"/>
      <c r="BG110" s="31"/>
      <c r="BH110" s="31"/>
      <c r="BI110" s="31"/>
      <c r="BJ110" s="31"/>
      <c r="BK110" s="31"/>
      <c r="BL110" s="31"/>
      <c r="BM110" s="31"/>
      <c r="BN110" s="31"/>
      <c r="BO110" s="31"/>
      <c r="BP110" s="31"/>
      <c r="BQ110" s="31"/>
      <c r="BR110" s="9"/>
      <c r="BS110" s="9"/>
      <c r="BT110" s="9"/>
      <c r="BU110" s="9"/>
      <c r="BV110" s="9"/>
      <c r="BW110" s="9"/>
      <c r="BX110" s="9"/>
      <c r="BY110" s="9"/>
      <c r="BZ110" s="7"/>
    </row>
    <row r="111" spans="1:78" ht="16" customHeight="1" x14ac:dyDescent="0.3">
      <c r="A111" s="118" t="s">
        <v>46</v>
      </c>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row>
    <row r="112" spans="1:78" ht="16" customHeight="1" x14ac:dyDescent="0.3">
      <c r="A112" s="201" t="s">
        <v>527</v>
      </c>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row>
    <row r="113" spans="1:64" ht="16" customHeight="1" x14ac:dyDescent="0.3">
      <c r="A113" s="15"/>
      <c r="B113" s="15"/>
      <c r="C113" s="15"/>
      <c r="D113" s="15"/>
      <c r="E113" s="15"/>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row>
    <row r="114" spans="1:64" ht="12" customHeight="1" x14ac:dyDescent="0.3">
      <c r="A114" s="27" t="s">
        <v>76</v>
      </c>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spans="1:64" ht="12" customHeight="1" x14ac:dyDescent="0.3">
      <c r="A115" s="27" t="s">
        <v>67</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row>
    <row r="116" spans="1:64" s="27" customFormat="1" ht="12" customHeight="1" x14ac:dyDescent="0.25">
      <c r="A116" s="27" t="s">
        <v>68</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row>
    <row r="117" spans="1:64" ht="16" customHeight="1" x14ac:dyDescent="0.35">
      <c r="A117" s="26"/>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row>
    <row r="118" spans="1:64" ht="23.5" customHeight="1" x14ac:dyDescent="0.35">
      <c r="A118" s="208" t="s">
        <v>99</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110"/>
      <c r="X118" s="110"/>
      <c r="Y118" s="110"/>
      <c r="Z118" s="110"/>
      <c r="AA118" s="110"/>
      <c r="AB118" s="110"/>
      <c r="AC118" s="110"/>
      <c r="AD118" s="110"/>
      <c r="AE118" s="110"/>
      <c r="AF118" s="110"/>
      <c r="AG118" s="110"/>
      <c r="AH118" s="110"/>
      <c r="AI118" s="110"/>
      <c r="AJ118" s="110"/>
      <c r="AK118" s="110"/>
      <c r="AL118" s="110"/>
      <c r="AM118" s="110"/>
      <c r="AN118" s="2"/>
      <c r="AO118" s="2"/>
      <c r="AP118" s="206" t="s">
        <v>505</v>
      </c>
      <c r="AQ118" s="206"/>
      <c r="AR118" s="206"/>
      <c r="AS118" s="206"/>
      <c r="AT118" s="206"/>
      <c r="AU118" s="206"/>
      <c r="AV118" s="206"/>
      <c r="AW118" s="206"/>
      <c r="AX118" s="206"/>
      <c r="AY118" s="206"/>
      <c r="AZ118" s="206"/>
      <c r="BA118" s="206"/>
      <c r="BB118" s="206"/>
      <c r="BC118" s="206"/>
      <c r="BD118" s="206"/>
      <c r="BE118" s="206"/>
      <c r="BF118" s="206"/>
      <c r="BG118" s="206"/>
      <c r="BH118" s="206"/>
    </row>
    <row r="119" spans="1:64" x14ac:dyDescent="0.3">
      <c r="W119" s="207" t="s">
        <v>8</v>
      </c>
      <c r="X119" s="207"/>
      <c r="Y119" s="207"/>
      <c r="Z119" s="207"/>
      <c r="AA119" s="207"/>
      <c r="AB119" s="207"/>
      <c r="AC119" s="207"/>
      <c r="AD119" s="207"/>
      <c r="AE119" s="207"/>
      <c r="AF119" s="207"/>
      <c r="AG119" s="207"/>
      <c r="AH119" s="207"/>
      <c r="AI119" s="207"/>
      <c r="AJ119" s="207"/>
      <c r="AK119" s="207"/>
      <c r="AL119" s="207"/>
      <c r="AM119" s="207"/>
      <c r="AN119" s="36"/>
      <c r="AO119" s="36"/>
      <c r="AP119" s="207" t="s">
        <v>72</v>
      </c>
      <c r="AQ119" s="207"/>
      <c r="AR119" s="207"/>
      <c r="AS119" s="207"/>
      <c r="AT119" s="207"/>
      <c r="AU119" s="207"/>
      <c r="AV119" s="207"/>
      <c r="AW119" s="207"/>
      <c r="AX119" s="207"/>
      <c r="AY119" s="207"/>
      <c r="AZ119" s="207"/>
      <c r="BA119" s="207"/>
      <c r="BB119" s="207"/>
      <c r="BC119" s="207"/>
      <c r="BD119" s="207"/>
      <c r="BE119" s="207"/>
      <c r="BF119" s="207"/>
      <c r="BG119" s="207"/>
      <c r="BH119" s="207"/>
    </row>
    <row r="122" spans="1:64" ht="16" customHeight="1" x14ac:dyDescent="0.35">
      <c r="A122" s="205" t="s">
        <v>319</v>
      </c>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110"/>
      <c r="X122" s="110"/>
      <c r="Y122" s="110"/>
      <c r="Z122" s="110"/>
      <c r="AA122" s="110"/>
      <c r="AB122" s="110"/>
      <c r="AC122" s="110"/>
      <c r="AD122" s="110"/>
      <c r="AE122" s="110"/>
      <c r="AF122" s="110"/>
      <c r="AG122" s="110"/>
      <c r="AH122" s="110"/>
      <c r="AI122" s="110"/>
      <c r="AJ122" s="110"/>
      <c r="AK122" s="110"/>
      <c r="AL122" s="110"/>
      <c r="AM122" s="110"/>
      <c r="AN122" s="2"/>
      <c r="AO122" s="2"/>
      <c r="AP122" s="206" t="s">
        <v>100</v>
      </c>
      <c r="AQ122" s="206"/>
      <c r="AR122" s="206"/>
      <c r="AS122" s="206"/>
      <c r="AT122" s="206"/>
      <c r="AU122" s="206"/>
      <c r="AV122" s="206"/>
      <c r="AW122" s="206"/>
      <c r="AX122" s="206"/>
      <c r="AY122" s="206"/>
      <c r="AZ122" s="206"/>
      <c r="BA122" s="206"/>
      <c r="BB122" s="206"/>
      <c r="BC122" s="206"/>
      <c r="BD122" s="206"/>
      <c r="BE122" s="206"/>
      <c r="BF122" s="206"/>
      <c r="BG122" s="206"/>
      <c r="BH122" s="206"/>
    </row>
    <row r="123" spans="1:64" x14ac:dyDescent="0.3">
      <c r="W123" s="207" t="s">
        <v>8</v>
      </c>
      <c r="X123" s="207"/>
      <c r="Y123" s="207"/>
      <c r="Z123" s="207"/>
      <c r="AA123" s="207"/>
      <c r="AB123" s="207"/>
      <c r="AC123" s="207"/>
      <c r="AD123" s="207"/>
      <c r="AE123" s="207"/>
      <c r="AF123" s="207"/>
      <c r="AG123" s="207"/>
      <c r="AH123" s="207"/>
      <c r="AI123" s="207"/>
      <c r="AJ123" s="207"/>
      <c r="AK123" s="207"/>
      <c r="AL123" s="207"/>
      <c r="AM123" s="207"/>
      <c r="AN123" s="36"/>
      <c r="AO123" s="36"/>
      <c r="AP123" s="207" t="s">
        <v>72</v>
      </c>
      <c r="AQ123" s="207"/>
      <c r="AR123" s="207"/>
      <c r="AS123" s="207"/>
      <c r="AT123" s="207"/>
      <c r="AU123" s="207"/>
      <c r="AV123" s="207"/>
      <c r="AW123" s="207"/>
      <c r="AX123" s="207"/>
      <c r="AY123" s="207"/>
      <c r="AZ123" s="207"/>
      <c r="BA123" s="207"/>
      <c r="BB123" s="207"/>
      <c r="BC123" s="207"/>
      <c r="BD123" s="207"/>
      <c r="BE123" s="207"/>
      <c r="BF123" s="207"/>
      <c r="BG123" s="207"/>
      <c r="BH123" s="207"/>
    </row>
  </sheetData>
  <mergeCells count="501">
    <mergeCell ref="AX89:BB89"/>
    <mergeCell ref="BC89:BG89"/>
    <mergeCell ref="BH89:BL89"/>
    <mergeCell ref="BM89:BQ89"/>
    <mergeCell ref="A89:B89"/>
    <mergeCell ref="C89:I89"/>
    <mergeCell ref="J89:N89"/>
    <mergeCell ref="O89:X89"/>
    <mergeCell ref="Y89:AC89"/>
    <mergeCell ref="AD89:AH89"/>
    <mergeCell ref="AI89:AM89"/>
    <mergeCell ref="AN89:AR89"/>
    <mergeCell ref="AS89:AW89"/>
    <mergeCell ref="BI50:BM50"/>
    <mergeCell ref="BN50:BQ50"/>
    <mergeCell ref="A79:B79"/>
    <mergeCell ref="C79:I79"/>
    <mergeCell ref="J79:N79"/>
    <mergeCell ref="O79:X79"/>
    <mergeCell ref="Y79:AC79"/>
    <mergeCell ref="AD79:AH79"/>
    <mergeCell ref="AI79:AM79"/>
    <mergeCell ref="AN79:AR79"/>
    <mergeCell ref="AS79:AW79"/>
    <mergeCell ref="AX79:BB79"/>
    <mergeCell ref="BC79:BG79"/>
    <mergeCell ref="BH79:BL79"/>
    <mergeCell ref="BM79:BQ79"/>
    <mergeCell ref="A50:B50"/>
    <mergeCell ref="C50:Z50"/>
    <mergeCell ref="AA50:AE50"/>
    <mergeCell ref="AF50:AJ50"/>
    <mergeCell ref="AK50:AO50"/>
    <mergeCell ref="AP50:AT50"/>
    <mergeCell ref="AU50:AY50"/>
    <mergeCell ref="AZ50:BC50"/>
    <mergeCell ref="BD50:BH50"/>
    <mergeCell ref="A106:B106"/>
    <mergeCell ref="C106:I106"/>
    <mergeCell ref="O106:BQ106"/>
    <mergeCell ref="A88:B88"/>
    <mergeCell ref="C88:I88"/>
    <mergeCell ref="J88:N88"/>
    <mergeCell ref="O88:X88"/>
    <mergeCell ref="Y88:AC88"/>
    <mergeCell ref="AD88:AH88"/>
    <mergeCell ref="AI88:AM88"/>
    <mergeCell ref="AN88:AR88"/>
    <mergeCell ref="J100:N101"/>
    <mergeCell ref="C105:I105"/>
    <mergeCell ref="O105:BQ105"/>
    <mergeCell ref="J105:N106"/>
    <mergeCell ref="AS88:AW88"/>
    <mergeCell ref="AX88:BB88"/>
    <mergeCell ref="BC88:BG88"/>
    <mergeCell ref="BH88:BL88"/>
    <mergeCell ref="BM88:BQ88"/>
    <mergeCell ref="O96:BQ96"/>
    <mergeCell ref="O93:BQ93"/>
    <mergeCell ref="C104:I104"/>
    <mergeCell ref="J104:N104"/>
    <mergeCell ref="AX84:BB84"/>
    <mergeCell ref="BC84:BG84"/>
    <mergeCell ref="A87:B87"/>
    <mergeCell ref="C87:I87"/>
    <mergeCell ref="J87:N87"/>
    <mergeCell ref="O87:X87"/>
    <mergeCell ref="Y87:AC87"/>
    <mergeCell ref="A86:B86"/>
    <mergeCell ref="C86:I86"/>
    <mergeCell ref="J86:N86"/>
    <mergeCell ref="O86:X86"/>
    <mergeCell ref="Y86:AC86"/>
    <mergeCell ref="AI87:AM87"/>
    <mergeCell ref="AN87:AR87"/>
    <mergeCell ref="AS86:AW86"/>
    <mergeCell ref="AX86:BB86"/>
    <mergeCell ref="BC86:BG86"/>
    <mergeCell ref="BH86:BL86"/>
    <mergeCell ref="BM86:BQ86"/>
    <mergeCell ref="AD86:AH86"/>
    <mergeCell ref="AI86:AM86"/>
    <mergeCell ref="AN86:AR86"/>
    <mergeCell ref="BH87:BL87"/>
    <mergeCell ref="BM87:BQ87"/>
    <mergeCell ref="AS87:AW87"/>
    <mergeCell ref="AX87:BB87"/>
    <mergeCell ref="BC87:BG87"/>
    <mergeCell ref="AD87:AH87"/>
    <mergeCell ref="BM84:BQ84"/>
    <mergeCell ref="A85:B85"/>
    <mergeCell ref="C85:I85"/>
    <mergeCell ref="J85:N85"/>
    <mergeCell ref="O85:X85"/>
    <mergeCell ref="Y85:AC85"/>
    <mergeCell ref="BH85:BL85"/>
    <mergeCell ref="BM85:BQ85"/>
    <mergeCell ref="AS85:AW85"/>
    <mergeCell ref="AX85:BB85"/>
    <mergeCell ref="BC85:BG85"/>
    <mergeCell ref="A84:B84"/>
    <mergeCell ref="C84:I84"/>
    <mergeCell ref="J84:N84"/>
    <mergeCell ref="O84:X84"/>
    <mergeCell ref="Y84:AC84"/>
    <mergeCell ref="AD84:AH84"/>
    <mergeCell ref="AI84:AM84"/>
    <mergeCell ref="BH84:BL84"/>
    <mergeCell ref="AN84:AR84"/>
    <mergeCell ref="AD85:AH85"/>
    <mergeCell ref="AI85:AM85"/>
    <mergeCell ref="AN85:AR85"/>
    <mergeCell ref="AS84:AW84"/>
    <mergeCell ref="BC81:BG81"/>
    <mergeCell ref="AD78:AH78"/>
    <mergeCell ref="AI78:AM78"/>
    <mergeCell ref="AN78:AR78"/>
    <mergeCell ref="BM82:BQ82"/>
    <mergeCell ref="A83:B83"/>
    <mergeCell ref="C83:I83"/>
    <mergeCell ref="J83:N83"/>
    <mergeCell ref="O83:X83"/>
    <mergeCell ref="Y83:AC83"/>
    <mergeCell ref="BH83:BL83"/>
    <mergeCell ref="BM83:BQ83"/>
    <mergeCell ref="AS83:AW83"/>
    <mergeCell ref="AX83:BB83"/>
    <mergeCell ref="BC83:BG83"/>
    <mergeCell ref="AS82:AW82"/>
    <mergeCell ref="AX82:BB82"/>
    <mergeCell ref="BC82:BG82"/>
    <mergeCell ref="AD83:AH83"/>
    <mergeCell ref="AI83:AM83"/>
    <mergeCell ref="AN83:AR83"/>
    <mergeCell ref="BH82:BL82"/>
    <mergeCell ref="A82:B82"/>
    <mergeCell ref="C82:I82"/>
    <mergeCell ref="AY64:BC64"/>
    <mergeCell ref="BD64:BH64"/>
    <mergeCell ref="BI64:BN64"/>
    <mergeCell ref="BI66:BN66"/>
    <mergeCell ref="BM78:BQ78"/>
    <mergeCell ref="AX75:BB75"/>
    <mergeCell ref="BC75:BG75"/>
    <mergeCell ref="BH75:BL75"/>
    <mergeCell ref="A69:BQ69"/>
    <mergeCell ref="AI67:AM67"/>
    <mergeCell ref="AN67:AR67"/>
    <mergeCell ref="AS67:AX67"/>
    <mergeCell ref="AY67:BC67"/>
    <mergeCell ref="AS65:AX65"/>
    <mergeCell ref="AY65:BC65"/>
    <mergeCell ref="BD65:BH65"/>
    <mergeCell ref="BI65:BN65"/>
    <mergeCell ref="A66:B66"/>
    <mergeCell ref="A78:B78"/>
    <mergeCell ref="C78:I78"/>
    <mergeCell ref="J78:N78"/>
    <mergeCell ref="O78:X78"/>
    <mergeCell ref="Y78:AC78"/>
    <mergeCell ref="A64:B64"/>
    <mergeCell ref="AX77:BB77"/>
    <mergeCell ref="BC77:BG77"/>
    <mergeCell ref="BH77:BL77"/>
    <mergeCell ref="BM77:BQ77"/>
    <mergeCell ref="A77:B77"/>
    <mergeCell ref="C77:I77"/>
    <mergeCell ref="J77:N77"/>
    <mergeCell ref="O77:X77"/>
    <mergeCell ref="Y77:AC77"/>
    <mergeCell ref="AD77:AH77"/>
    <mergeCell ref="AI77:AM77"/>
    <mergeCell ref="AN77:AR77"/>
    <mergeCell ref="AP122:BH122"/>
    <mergeCell ref="A94:B94"/>
    <mergeCell ref="C94:I94"/>
    <mergeCell ref="J94:N94"/>
    <mergeCell ref="O94:BQ94"/>
    <mergeCell ref="A91:BQ91"/>
    <mergeCell ref="A93:B93"/>
    <mergeCell ref="C93:I93"/>
    <mergeCell ref="J93:N93"/>
    <mergeCell ref="W118:AM118"/>
    <mergeCell ref="AP118:BH118"/>
    <mergeCell ref="A96:B96"/>
    <mergeCell ref="C96:I96"/>
    <mergeCell ref="J96:N96"/>
    <mergeCell ref="A112:BL112"/>
    <mergeCell ref="A118:V118"/>
    <mergeCell ref="A108:BL108"/>
    <mergeCell ref="A109:BL109"/>
    <mergeCell ref="A99:B99"/>
    <mergeCell ref="C99:I99"/>
    <mergeCell ref="J99:N99"/>
    <mergeCell ref="O99:BQ99"/>
    <mergeCell ref="O104:BQ104"/>
    <mergeCell ref="A105:B105"/>
    <mergeCell ref="W123:AM123"/>
    <mergeCell ref="AP123:BH123"/>
    <mergeCell ref="W119:AM119"/>
    <mergeCell ref="AP119:BH119"/>
    <mergeCell ref="A95:B95"/>
    <mergeCell ref="C95:I95"/>
    <mergeCell ref="J95:N95"/>
    <mergeCell ref="O95:BQ95"/>
    <mergeCell ref="A101:B101"/>
    <mergeCell ref="C101:I101"/>
    <mergeCell ref="O101:BQ101"/>
    <mergeCell ref="A102:B102"/>
    <mergeCell ref="C102:I102"/>
    <mergeCell ref="J102:N102"/>
    <mergeCell ref="O102:BQ102"/>
    <mergeCell ref="A98:B98"/>
    <mergeCell ref="C98:I98"/>
    <mergeCell ref="O98:BQ98"/>
    <mergeCell ref="A100:B100"/>
    <mergeCell ref="C100:I100"/>
    <mergeCell ref="O100:BQ100"/>
    <mergeCell ref="A111:BL111"/>
    <mergeCell ref="A122:V122"/>
    <mergeCell ref="W122:AM122"/>
    <mergeCell ref="A38:F38"/>
    <mergeCell ref="G38:BL38"/>
    <mergeCell ref="A39:F39"/>
    <mergeCell ref="G39:BL39"/>
    <mergeCell ref="AX76:BB76"/>
    <mergeCell ref="BC76:BG76"/>
    <mergeCell ref="BH76:BL76"/>
    <mergeCell ref="A104:B104"/>
    <mergeCell ref="J80:N80"/>
    <mergeCell ref="O80:X80"/>
    <mergeCell ref="Y80:AC80"/>
    <mergeCell ref="AD80:AH80"/>
    <mergeCell ref="AI80:AM80"/>
    <mergeCell ref="AN80:AR80"/>
    <mergeCell ref="A80:B80"/>
    <mergeCell ref="C80:I80"/>
    <mergeCell ref="AI82:AM82"/>
    <mergeCell ref="AN82:AR82"/>
    <mergeCell ref="AD81:AH81"/>
    <mergeCell ref="AI81:AM81"/>
    <mergeCell ref="AN81:AR81"/>
    <mergeCell ref="Y82:AC82"/>
    <mergeCell ref="AD82:AH82"/>
    <mergeCell ref="AS77:AW77"/>
    <mergeCell ref="BM76:BQ76"/>
    <mergeCell ref="AU49:AY49"/>
    <mergeCell ref="AZ49:BC49"/>
    <mergeCell ref="BD49:BH49"/>
    <mergeCell ref="BI49:BM49"/>
    <mergeCell ref="BN49:BQ49"/>
    <mergeCell ref="A51:B51"/>
    <mergeCell ref="C51:Z51"/>
    <mergeCell ref="A70:BQ70"/>
    <mergeCell ref="A72:B73"/>
    <mergeCell ref="C72:I73"/>
    <mergeCell ref="J72:N73"/>
    <mergeCell ref="O72:X73"/>
    <mergeCell ref="Y72:AM72"/>
    <mergeCell ref="AN72:BB72"/>
    <mergeCell ref="BC72:BQ72"/>
    <mergeCell ref="Y76:AC76"/>
    <mergeCell ref="AD76:AH76"/>
    <mergeCell ref="AI76:AM76"/>
    <mergeCell ref="AN76:AR76"/>
    <mergeCell ref="AS76:AW76"/>
    <mergeCell ref="AI75:AM75"/>
    <mergeCell ref="AX74:BB74"/>
    <mergeCell ref="BC74:BG74"/>
    <mergeCell ref="A103:B103"/>
    <mergeCell ref="C103:I103"/>
    <mergeCell ref="J103:N103"/>
    <mergeCell ref="O103:BQ103"/>
    <mergeCell ref="BH80:BL80"/>
    <mergeCell ref="BM80:BQ80"/>
    <mergeCell ref="BH81:BL81"/>
    <mergeCell ref="BM81:BQ81"/>
    <mergeCell ref="AS78:AW78"/>
    <mergeCell ref="AX78:BB78"/>
    <mergeCell ref="BC78:BG78"/>
    <mergeCell ref="AS80:AW80"/>
    <mergeCell ref="AX80:BB80"/>
    <mergeCell ref="BC80:BG80"/>
    <mergeCell ref="AS81:AW81"/>
    <mergeCell ref="AX81:BB81"/>
    <mergeCell ref="BH78:BL78"/>
    <mergeCell ref="A81:B81"/>
    <mergeCell ref="C81:I81"/>
    <mergeCell ref="J81:N81"/>
    <mergeCell ref="O81:X81"/>
    <mergeCell ref="Y81:AC81"/>
    <mergeCell ref="J82:N82"/>
    <mergeCell ref="O82:X82"/>
    <mergeCell ref="BH74:BL74"/>
    <mergeCell ref="BM74:BQ74"/>
    <mergeCell ref="A75:B75"/>
    <mergeCell ref="C75:I75"/>
    <mergeCell ref="J75:N75"/>
    <mergeCell ref="O75:X75"/>
    <mergeCell ref="Y75:AC75"/>
    <mergeCell ref="AD75:AH75"/>
    <mergeCell ref="A74:B74"/>
    <mergeCell ref="C74:I74"/>
    <mergeCell ref="J74:N74"/>
    <mergeCell ref="O74:X74"/>
    <mergeCell ref="Y74:AC74"/>
    <mergeCell ref="AD74:AH74"/>
    <mergeCell ref="AI74:AM74"/>
    <mergeCell ref="AN74:AR74"/>
    <mergeCell ref="AS74:AW74"/>
    <mergeCell ref="BM75:BQ75"/>
    <mergeCell ref="AN75:AR75"/>
    <mergeCell ref="AS75:AW75"/>
    <mergeCell ref="A76:B76"/>
    <mergeCell ref="O76:X76"/>
    <mergeCell ref="A65:B65"/>
    <mergeCell ref="C65:R65"/>
    <mergeCell ref="S65:W65"/>
    <mergeCell ref="X65:AB65"/>
    <mergeCell ref="AC65:AH65"/>
    <mergeCell ref="AI65:AM65"/>
    <mergeCell ref="Y73:AC73"/>
    <mergeCell ref="AD73:AH73"/>
    <mergeCell ref="C76:I76"/>
    <mergeCell ref="J76:N76"/>
    <mergeCell ref="A67:B67"/>
    <mergeCell ref="C67:R67"/>
    <mergeCell ref="S67:W67"/>
    <mergeCell ref="X67:AB67"/>
    <mergeCell ref="AC67:AH67"/>
    <mergeCell ref="BM73:BQ73"/>
    <mergeCell ref="AI73:AM73"/>
    <mergeCell ref="AN73:AR73"/>
    <mergeCell ref="AS73:AW73"/>
    <mergeCell ref="AX73:BB73"/>
    <mergeCell ref="BC73:BG73"/>
    <mergeCell ref="BH73:BL73"/>
    <mergeCell ref="AN65:AR65"/>
    <mergeCell ref="BD67:BH67"/>
    <mergeCell ref="BI67:BN67"/>
    <mergeCell ref="AN66:AR66"/>
    <mergeCell ref="AS66:AX66"/>
    <mergeCell ref="AY66:BC66"/>
    <mergeCell ref="BD66:BH66"/>
    <mergeCell ref="C64:R64"/>
    <mergeCell ref="S64:W64"/>
    <mergeCell ref="X64:AB64"/>
    <mergeCell ref="AC64:AH64"/>
    <mergeCell ref="AI64:AM64"/>
    <mergeCell ref="AN64:AR64"/>
    <mergeCell ref="AS64:AX64"/>
    <mergeCell ref="C66:R66"/>
    <mergeCell ref="S66:W66"/>
    <mergeCell ref="X66:AB66"/>
    <mergeCell ref="AC66:AH66"/>
    <mergeCell ref="AI66:AM66"/>
    <mergeCell ref="A58:B58"/>
    <mergeCell ref="C58:BQ58"/>
    <mergeCell ref="AP48:AT48"/>
    <mergeCell ref="AU48:AY48"/>
    <mergeCell ref="AZ48:BC48"/>
    <mergeCell ref="BD48:BH48"/>
    <mergeCell ref="BI48:BM48"/>
    <mergeCell ref="BN48:BQ48"/>
    <mergeCell ref="AY63:BC63"/>
    <mergeCell ref="A60:BN60"/>
    <mergeCell ref="A61:BN61"/>
    <mergeCell ref="A62:B63"/>
    <mergeCell ref="C62:R63"/>
    <mergeCell ref="S62:AH62"/>
    <mergeCell ref="AI62:AX62"/>
    <mergeCell ref="AY62:BN62"/>
    <mergeCell ref="S63:W63"/>
    <mergeCell ref="AA51:AE51"/>
    <mergeCell ref="AF51:AJ51"/>
    <mergeCell ref="BD63:BH63"/>
    <mergeCell ref="BI63:BN63"/>
    <mergeCell ref="A48:B48"/>
    <mergeCell ref="C48:Z48"/>
    <mergeCell ref="AF48:AJ48"/>
    <mergeCell ref="AK48:AO48"/>
    <mergeCell ref="X63:AB63"/>
    <mergeCell ref="AC63:AH63"/>
    <mergeCell ref="AI63:AM63"/>
    <mergeCell ref="AN63:AR63"/>
    <mergeCell ref="A53:BQ53"/>
    <mergeCell ref="A55:B55"/>
    <mergeCell ref="C55:BQ55"/>
    <mergeCell ref="A56:B56"/>
    <mergeCell ref="C56:BQ56"/>
    <mergeCell ref="AK49:AO49"/>
    <mergeCell ref="AP49:AT49"/>
    <mergeCell ref="BI51:BM51"/>
    <mergeCell ref="BN51:BQ51"/>
    <mergeCell ref="AP51:AT51"/>
    <mergeCell ref="AU51:AY51"/>
    <mergeCell ref="AZ51:BC51"/>
    <mergeCell ref="BD51:BH51"/>
    <mergeCell ref="AK51:AO51"/>
    <mergeCell ref="A49:B49"/>
    <mergeCell ref="C49:Z49"/>
    <mergeCell ref="AA49:AE49"/>
    <mergeCell ref="AS63:AX63"/>
    <mergeCell ref="AF49:AJ49"/>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6:B46"/>
    <mergeCell ref="C46:Z46"/>
    <mergeCell ref="AA46:AE46"/>
    <mergeCell ref="AF46:AJ46"/>
    <mergeCell ref="AK46:AO46"/>
    <mergeCell ref="AP46:AT46"/>
    <mergeCell ref="AU46:AY46"/>
    <mergeCell ref="AA48:AE48"/>
    <mergeCell ref="AA45:AE45"/>
    <mergeCell ref="AF45:AJ45"/>
    <mergeCell ref="AK45:AO45"/>
    <mergeCell ref="AP45:AT45"/>
    <mergeCell ref="AU45:AY45"/>
    <mergeCell ref="A34:F34"/>
    <mergeCell ref="G34:BL34"/>
    <mergeCell ref="A41:BQ41"/>
    <mergeCell ref="A42:BQ42"/>
    <mergeCell ref="A43:BQ43"/>
    <mergeCell ref="A44:B45"/>
    <mergeCell ref="C44:Z45"/>
    <mergeCell ref="AA44:AO44"/>
    <mergeCell ref="AP44:BC44"/>
    <mergeCell ref="BD44:BQ44"/>
    <mergeCell ref="BD45:BH45"/>
    <mergeCell ref="BI45:BM45"/>
    <mergeCell ref="BN45:BQ45"/>
    <mergeCell ref="AZ45:BC45"/>
    <mergeCell ref="A35:F35"/>
    <mergeCell ref="G35:BL35"/>
    <mergeCell ref="A36:F36"/>
    <mergeCell ref="G36:BL36"/>
    <mergeCell ref="A37:F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G37:BL37"/>
    <mergeCell ref="AU15:BB15"/>
    <mergeCell ref="B20:L20"/>
    <mergeCell ref="N20:Y20"/>
    <mergeCell ref="AA20:AI20"/>
    <mergeCell ref="AK20:BC20"/>
    <mergeCell ref="BE20:BL20"/>
    <mergeCell ref="B21:L21"/>
    <mergeCell ref="N21:Y21"/>
    <mergeCell ref="AA21:AI21"/>
    <mergeCell ref="AK21:BC21"/>
    <mergeCell ref="BE21:BL21"/>
    <mergeCell ref="AO2:BL6"/>
    <mergeCell ref="A7:BL7"/>
    <mergeCell ref="A8:BL8"/>
    <mergeCell ref="A9:BL9"/>
    <mergeCell ref="A10:BL10"/>
    <mergeCell ref="A11:BL11"/>
    <mergeCell ref="A57:B57"/>
    <mergeCell ref="C57:BQ57"/>
    <mergeCell ref="A97:B97"/>
    <mergeCell ref="C97:I97"/>
    <mergeCell ref="O97:BQ97"/>
    <mergeCell ref="J97:N98"/>
    <mergeCell ref="B17:L17"/>
    <mergeCell ref="N17:AS17"/>
    <mergeCell ref="AU17:BB17"/>
    <mergeCell ref="B18:L18"/>
    <mergeCell ref="N18:AS18"/>
    <mergeCell ref="AU18:BB18"/>
    <mergeCell ref="A12:BL12"/>
    <mergeCell ref="B14:L14"/>
    <mergeCell ref="N14:AS14"/>
    <mergeCell ref="AU14:BB14"/>
    <mergeCell ref="B15:L15"/>
    <mergeCell ref="N15:AS15"/>
  </mergeCells>
  <conditionalFormatting sqref="C92 C110 C76 C96">
    <cfRule type="cellIs" dxfId="556" priority="51" stopIfTrue="1" operator="equal">
      <formula>$C75</formula>
    </cfRule>
  </conditionalFormatting>
  <conditionalFormatting sqref="A76:B76 A92:B92 A96:B96 A110:B110 A66:B66 A90:B90 A107:B107">
    <cfRule type="cellIs" dxfId="555" priority="52" stopIfTrue="1" operator="equal">
      <formula>0</formula>
    </cfRule>
  </conditionalFormatting>
  <conditionalFormatting sqref="A67:B67">
    <cfRule type="cellIs" dxfId="554" priority="50" stopIfTrue="1" operator="equal">
      <formula>0</formula>
    </cfRule>
  </conditionalFormatting>
  <conditionalFormatting sqref="C90">
    <cfRule type="cellIs" dxfId="553" priority="322" stopIfTrue="1" operator="equal">
      <formula>$C76</formula>
    </cfRule>
  </conditionalFormatting>
  <conditionalFormatting sqref="C77">
    <cfRule type="cellIs" dxfId="552" priority="47" stopIfTrue="1" operator="equal">
      <formula>$C76</formula>
    </cfRule>
  </conditionalFormatting>
  <conditionalFormatting sqref="A77:B77">
    <cfRule type="cellIs" dxfId="551" priority="48" stopIfTrue="1" operator="equal">
      <formula>0</formula>
    </cfRule>
  </conditionalFormatting>
  <conditionalFormatting sqref="C78">
    <cfRule type="cellIs" dxfId="550" priority="45" stopIfTrue="1" operator="equal">
      <formula>$C77</formula>
    </cfRule>
  </conditionalFormatting>
  <conditionalFormatting sqref="A78:B78">
    <cfRule type="cellIs" dxfId="549" priority="46" stopIfTrue="1" operator="equal">
      <formula>0</formula>
    </cfRule>
  </conditionalFormatting>
  <conditionalFormatting sqref="C80">
    <cfRule type="cellIs" dxfId="548" priority="43" stopIfTrue="1" operator="equal">
      <formula>$C78</formula>
    </cfRule>
  </conditionalFormatting>
  <conditionalFormatting sqref="A80:B80">
    <cfRule type="cellIs" dxfId="547" priority="44" stopIfTrue="1" operator="equal">
      <formula>0</formula>
    </cfRule>
  </conditionalFormatting>
  <conditionalFormatting sqref="C81">
    <cfRule type="cellIs" dxfId="546" priority="41" stopIfTrue="1" operator="equal">
      <formula>$C80</formula>
    </cfRule>
  </conditionalFormatting>
  <conditionalFormatting sqref="A81:B81">
    <cfRule type="cellIs" dxfId="545" priority="42" stopIfTrue="1" operator="equal">
      <formula>0</formula>
    </cfRule>
  </conditionalFormatting>
  <conditionalFormatting sqref="C82">
    <cfRule type="cellIs" dxfId="544" priority="39" stopIfTrue="1" operator="equal">
      <formula>$C81</formula>
    </cfRule>
  </conditionalFormatting>
  <conditionalFormatting sqref="A82:B82">
    <cfRule type="cellIs" dxfId="543" priority="40" stopIfTrue="1" operator="equal">
      <formula>0</formula>
    </cfRule>
  </conditionalFormatting>
  <conditionalFormatting sqref="C83">
    <cfRule type="cellIs" dxfId="542" priority="37" stopIfTrue="1" operator="equal">
      <formula>$C82</formula>
    </cfRule>
  </conditionalFormatting>
  <conditionalFormatting sqref="A83:B83">
    <cfRule type="cellIs" dxfId="541" priority="38" stopIfTrue="1" operator="equal">
      <formula>0</formula>
    </cfRule>
  </conditionalFormatting>
  <conditionalFormatting sqref="C84">
    <cfRule type="cellIs" dxfId="540" priority="35" stopIfTrue="1" operator="equal">
      <formula>$C83</formula>
    </cfRule>
  </conditionalFormatting>
  <conditionalFormatting sqref="A84:B84">
    <cfRule type="cellIs" dxfId="539" priority="36" stopIfTrue="1" operator="equal">
      <formula>0</formula>
    </cfRule>
  </conditionalFormatting>
  <conditionalFormatting sqref="C85">
    <cfRule type="cellIs" dxfId="538" priority="33" stopIfTrue="1" operator="equal">
      <formula>$C84</formula>
    </cfRule>
  </conditionalFormatting>
  <conditionalFormatting sqref="A85:B85">
    <cfRule type="cellIs" dxfId="537" priority="34" stopIfTrue="1" operator="equal">
      <formula>0</formula>
    </cfRule>
  </conditionalFormatting>
  <conditionalFormatting sqref="C86">
    <cfRule type="cellIs" dxfId="536" priority="31" stopIfTrue="1" operator="equal">
      <formula>$C85</formula>
    </cfRule>
  </conditionalFormatting>
  <conditionalFormatting sqref="A86:B86">
    <cfRule type="cellIs" dxfId="535" priority="32" stopIfTrue="1" operator="equal">
      <formula>0</formula>
    </cfRule>
  </conditionalFormatting>
  <conditionalFormatting sqref="C87">
    <cfRule type="cellIs" dxfId="534" priority="29" stopIfTrue="1" operator="equal">
      <formula>$C86</formula>
    </cfRule>
  </conditionalFormatting>
  <conditionalFormatting sqref="A87:B87">
    <cfRule type="cellIs" dxfId="533" priority="30" stopIfTrue="1" operator="equal">
      <formula>0</formula>
    </cfRule>
  </conditionalFormatting>
  <conditionalFormatting sqref="C88:C89">
    <cfRule type="cellIs" dxfId="532" priority="27" stopIfTrue="1" operator="equal">
      <formula>$C87</formula>
    </cfRule>
  </conditionalFormatting>
  <conditionalFormatting sqref="A88:B88 A89">
    <cfRule type="cellIs" dxfId="531" priority="28" stopIfTrue="1" operator="equal">
      <formula>0</formula>
    </cfRule>
  </conditionalFormatting>
  <conditionalFormatting sqref="C107">
    <cfRule type="cellIs" dxfId="530" priority="324" stopIfTrue="1" operator="equal">
      <formula>$C96</formula>
    </cfRule>
  </conditionalFormatting>
  <conditionalFormatting sqref="C98">
    <cfRule type="cellIs" dxfId="529" priority="23" stopIfTrue="1" operator="equal">
      <formula>$C96</formula>
    </cfRule>
  </conditionalFormatting>
  <conditionalFormatting sqref="A98:B98">
    <cfRule type="cellIs" dxfId="528" priority="24" stopIfTrue="1" operator="equal">
      <formula>0</formula>
    </cfRule>
  </conditionalFormatting>
  <conditionalFormatting sqref="C99">
    <cfRule type="cellIs" dxfId="527" priority="21" stopIfTrue="1" operator="equal">
      <formula>$C98</formula>
    </cfRule>
  </conditionalFormatting>
  <conditionalFormatting sqref="A99:B99">
    <cfRule type="cellIs" dxfId="526" priority="22" stopIfTrue="1" operator="equal">
      <formula>0</formula>
    </cfRule>
  </conditionalFormatting>
  <conditionalFormatting sqref="C101">
    <cfRule type="cellIs" dxfId="525" priority="19" stopIfTrue="1" operator="equal">
      <formula>$C99</formula>
    </cfRule>
  </conditionalFormatting>
  <conditionalFormatting sqref="A101:B101">
    <cfRule type="cellIs" dxfId="524" priority="20" stopIfTrue="1" operator="equal">
      <formula>0</formula>
    </cfRule>
  </conditionalFormatting>
  <conditionalFormatting sqref="C102">
    <cfRule type="cellIs" dxfId="523" priority="17" stopIfTrue="1" operator="equal">
      <formula>$C101</formula>
    </cfRule>
  </conditionalFormatting>
  <conditionalFormatting sqref="A102:B102">
    <cfRule type="cellIs" dxfId="522" priority="18" stopIfTrue="1" operator="equal">
      <formula>0</formula>
    </cfRule>
  </conditionalFormatting>
  <conditionalFormatting sqref="C103">
    <cfRule type="cellIs" dxfId="521" priority="15" stopIfTrue="1" operator="equal">
      <formula>$C102</formula>
    </cfRule>
  </conditionalFormatting>
  <conditionalFormatting sqref="A103:B103">
    <cfRule type="cellIs" dxfId="520" priority="16" stopIfTrue="1" operator="equal">
      <formula>0</formula>
    </cfRule>
  </conditionalFormatting>
  <conditionalFormatting sqref="C104">
    <cfRule type="cellIs" dxfId="519" priority="13" stopIfTrue="1" operator="equal">
      <formula>$C103</formula>
    </cfRule>
  </conditionalFormatting>
  <conditionalFormatting sqref="A104:B104">
    <cfRule type="cellIs" dxfId="518" priority="14" stopIfTrue="1" operator="equal">
      <formula>0</formula>
    </cfRule>
  </conditionalFormatting>
  <conditionalFormatting sqref="C106">
    <cfRule type="cellIs" dxfId="517" priority="11" stopIfTrue="1" operator="equal">
      <formula>$C104</formula>
    </cfRule>
  </conditionalFormatting>
  <conditionalFormatting sqref="A106:B106">
    <cfRule type="cellIs" dxfId="516" priority="12" stopIfTrue="1" operator="equal">
      <formula>0</formula>
    </cfRule>
  </conditionalFormatting>
  <conditionalFormatting sqref="C97">
    <cfRule type="cellIs" dxfId="515" priority="7" stopIfTrue="1" operator="equal">
      <formula>$C95</formula>
    </cfRule>
  </conditionalFormatting>
  <conditionalFormatting sqref="A97:B97">
    <cfRule type="cellIs" dxfId="514" priority="8" stopIfTrue="1" operator="equal">
      <formula>0</formula>
    </cfRule>
  </conditionalFormatting>
  <conditionalFormatting sqref="C100">
    <cfRule type="cellIs" dxfId="513" priority="5" stopIfTrue="1" operator="equal">
      <formula>$C98</formula>
    </cfRule>
  </conditionalFormatting>
  <conditionalFormatting sqref="A100:B100">
    <cfRule type="cellIs" dxfId="512" priority="6" stopIfTrue="1" operator="equal">
      <formula>0</formula>
    </cfRule>
  </conditionalFormatting>
  <conditionalFormatting sqref="C105">
    <cfRule type="cellIs" dxfId="511" priority="3" stopIfTrue="1" operator="equal">
      <formula>$C103</formula>
    </cfRule>
  </conditionalFormatting>
  <conditionalFormatting sqref="A105:B105">
    <cfRule type="cellIs" dxfId="510" priority="4" stopIfTrue="1" operator="equal">
      <formula>0</formula>
    </cfRule>
  </conditionalFormatting>
  <conditionalFormatting sqref="C79">
    <cfRule type="cellIs" dxfId="509" priority="1" stopIfTrue="1" operator="equal">
      <formula>$C78</formula>
    </cfRule>
  </conditionalFormatting>
  <conditionalFormatting sqref="A79:B79">
    <cfRule type="cellIs" dxfId="508" priority="2" stopIfTrue="1" operator="equal">
      <formula>0</formula>
    </cfRule>
  </conditionalFormatting>
  <pageMargins left="0.31496062992125984" right="0.31496062992125984" top="0.39370078740157483" bottom="0.39370078740157483" header="0" footer="0"/>
  <pageSetup paperSize="9" scale="70"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9"/>
  <sheetViews>
    <sheetView tabSelected="1" topLeftCell="A45" zoomScaleNormal="100" workbookViewId="0">
      <selection activeCell="C56" sqref="C56:BQ56"/>
    </sheetView>
  </sheetViews>
  <sheetFormatPr defaultColWidth="9.1796875" defaultRowHeight="13" x14ac:dyDescent="0.3"/>
  <cols>
    <col min="1" max="1" width="3.26953125" style="1" customWidth="1"/>
    <col min="2" max="2" width="3.453125" style="1" customWidth="1"/>
    <col min="3" max="8" width="2.81640625" style="1" customWidth="1"/>
    <col min="9" max="9" width="12.54296875" style="1" customWidth="1"/>
    <col min="10"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16" t="s">
        <v>7</v>
      </c>
      <c r="B14" s="112" t="s">
        <v>97</v>
      </c>
      <c r="C14" s="113"/>
      <c r="D14" s="113"/>
      <c r="E14" s="113"/>
      <c r="F14" s="113"/>
      <c r="G14" s="113"/>
      <c r="H14" s="113"/>
      <c r="I14" s="113"/>
      <c r="J14" s="113"/>
      <c r="K14" s="113"/>
      <c r="L14" s="113"/>
      <c r="M14" s="53"/>
      <c r="N14" s="313" t="s">
        <v>98</v>
      </c>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313" t="s">
        <v>103</v>
      </c>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x14ac:dyDescent="0.3">
      <c r="A20" s="16" t="s">
        <v>34</v>
      </c>
      <c r="B20" s="123" t="s">
        <v>213</v>
      </c>
      <c r="C20" s="124"/>
      <c r="D20" s="124"/>
      <c r="E20" s="124"/>
      <c r="F20" s="124"/>
      <c r="G20" s="124"/>
      <c r="H20" s="124"/>
      <c r="I20" s="124"/>
      <c r="J20" s="124"/>
      <c r="K20" s="124"/>
      <c r="L20" s="124"/>
      <c r="M20"/>
      <c r="N20" s="123" t="s">
        <v>214</v>
      </c>
      <c r="O20" s="124"/>
      <c r="P20" s="124"/>
      <c r="Q20" s="124"/>
      <c r="R20" s="124"/>
      <c r="S20" s="124"/>
      <c r="T20" s="124"/>
      <c r="U20" s="124"/>
      <c r="V20" s="124"/>
      <c r="W20" s="124"/>
      <c r="X20" s="124"/>
      <c r="Y20" s="124"/>
      <c r="Z20" s="21"/>
      <c r="AA20" s="123" t="s">
        <v>185</v>
      </c>
      <c r="AB20" s="124"/>
      <c r="AC20" s="124"/>
      <c r="AD20" s="124"/>
      <c r="AE20" s="124"/>
      <c r="AF20" s="124"/>
      <c r="AG20" s="124"/>
      <c r="AH20" s="124"/>
      <c r="AI20" s="124"/>
      <c r="AJ20" s="21"/>
      <c r="AK20" s="314" t="s">
        <v>203</v>
      </c>
      <c r="AL20" s="315"/>
      <c r="AM20" s="315"/>
      <c r="AN20" s="315"/>
      <c r="AO20" s="315"/>
      <c r="AP20" s="315"/>
      <c r="AQ20" s="315"/>
      <c r="AR20" s="315"/>
      <c r="AS20" s="315"/>
      <c r="AT20" s="315"/>
      <c r="AU20" s="315"/>
      <c r="AV20" s="315"/>
      <c r="AW20" s="315"/>
      <c r="AX20" s="315"/>
      <c r="AY20" s="315"/>
      <c r="AZ20" s="315"/>
      <c r="BA20" s="315"/>
      <c r="BB20" s="315"/>
      <c r="BC20" s="315"/>
      <c r="BD20" s="21"/>
      <c r="BE20" s="255" t="s">
        <v>571</v>
      </c>
      <c r="BF20" s="256"/>
      <c r="BG20" s="256"/>
      <c r="BH20" s="256"/>
      <c r="BI20" s="256"/>
      <c r="BJ20" s="256"/>
      <c r="BK20" s="256"/>
      <c r="BL20" s="256"/>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7.75" customHeight="1" x14ac:dyDescent="0.3">
      <c r="A24" s="119" t="s">
        <v>3</v>
      </c>
      <c r="B24" s="119"/>
      <c r="C24" s="119"/>
      <c r="D24" s="119"/>
      <c r="E24" s="119"/>
      <c r="F24" s="119"/>
      <c r="G24" s="120" t="s">
        <v>38</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2"/>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x14ac:dyDescent="0.3">
      <c r="A26" s="119">
        <v>1</v>
      </c>
      <c r="B26" s="119"/>
      <c r="C26" s="119"/>
      <c r="D26" s="119"/>
      <c r="E26" s="119"/>
      <c r="F26" s="119"/>
      <c r="G26" s="130" t="s">
        <v>374</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3">
      <c r="A28" s="118" t="s">
        <v>375</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16" customHeight="1" x14ac:dyDescent="0.3">
      <c r="A29" s="342"/>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row>
    <row r="30" spans="1:79" ht="12.75" customHeight="1" x14ac:dyDescent="0.3">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20" t="s">
        <v>39</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2"/>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customHeight="1" x14ac:dyDescent="0.3">
      <c r="A34" s="119">
        <v>1</v>
      </c>
      <c r="B34" s="119"/>
      <c r="C34" s="119"/>
      <c r="D34" s="119"/>
      <c r="E34" s="119"/>
      <c r="F34" s="119"/>
      <c r="G34" s="133" t="s">
        <v>203</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CA34" s="1" t="s">
        <v>48</v>
      </c>
    </row>
    <row r="35" spans="1:79" ht="15" hidden="1" customHeight="1" x14ac:dyDescent="0.3">
      <c r="A35" s="119">
        <v>2</v>
      </c>
      <c r="B35" s="119"/>
      <c r="C35" s="119"/>
      <c r="D35" s="119"/>
      <c r="E35" s="119"/>
      <c r="F35" s="119"/>
      <c r="G35" s="133" t="s">
        <v>204</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5"/>
    </row>
    <row r="36" spans="1:79" ht="15" hidden="1" customHeight="1" x14ac:dyDescent="0.3">
      <c r="A36" s="119">
        <v>3</v>
      </c>
      <c r="B36" s="119"/>
      <c r="C36" s="119"/>
      <c r="D36" s="119"/>
      <c r="E36" s="119"/>
      <c r="F36" s="119"/>
      <c r="G36" s="133" t="s">
        <v>205</v>
      </c>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5"/>
    </row>
    <row r="37" spans="1:79" ht="15" hidden="1" customHeight="1" x14ac:dyDescent="0.3">
      <c r="A37" s="119">
        <v>4</v>
      </c>
      <c r="B37" s="119"/>
      <c r="C37" s="119"/>
      <c r="D37" s="119"/>
      <c r="E37" s="119"/>
      <c r="F37" s="119"/>
      <c r="G37" s="133" t="s">
        <v>206</v>
      </c>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5"/>
    </row>
    <row r="38" spans="1:79" ht="15" hidden="1" customHeight="1" x14ac:dyDescent="0.3">
      <c r="A38" s="119">
        <v>5</v>
      </c>
      <c r="B38" s="119"/>
      <c r="C38" s="119"/>
      <c r="D38" s="119"/>
      <c r="E38" s="119"/>
      <c r="F38" s="119"/>
      <c r="G38" s="133" t="s">
        <v>207</v>
      </c>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5"/>
    </row>
    <row r="40" spans="1:79" ht="15.75" customHeight="1" x14ac:dyDescent="0.3">
      <c r="A40" s="118" t="s">
        <v>73</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row>
    <row r="41" spans="1:79" ht="15.75" customHeight="1" x14ac:dyDescent="0.3">
      <c r="A41" s="118" t="s">
        <v>74</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row>
    <row r="42" spans="1:79" ht="15" customHeight="1" x14ac:dyDescent="0.3">
      <c r="A42" s="136" t="s">
        <v>102</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row>
    <row r="43" spans="1:79" s="46" customFormat="1" ht="21" customHeight="1" x14ac:dyDescent="0.25">
      <c r="A43" s="248" t="s">
        <v>3</v>
      </c>
      <c r="B43" s="248"/>
      <c r="C43" s="248" t="s">
        <v>66</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t="s">
        <v>25</v>
      </c>
      <c r="AB43" s="248"/>
      <c r="AC43" s="248"/>
      <c r="AD43" s="248"/>
      <c r="AE43" s="248"/>
      <c r="AF43" s="248"/>
      <c r="AG43" s="248"/>
      <c r="AH43" s="248"/>
      <c r="AI43" s="248"/>
      <c r="AJ43" s="248"/>
      <c r="AK43" s="248"/>
      <c r="AL43" s="248"/>
      <c r="AM43" s="248"/>
      <c r="AN43" s="248"/>
      <c r="AO43" s="248"/>
      <c r="AP43" s="248" t="s">
        <v>44</v>
      </c>
      <c r="AQ43" s="248"/>
      <c r="AR43" s="248"/>
      <c r="AS43" s="248"/>
      <c r="AT43" s="248"/>
      <c r="AU43" s="248"/>
      <c r="AV43" s="248"/>
      <c r="AW43" s="248"/>
      <c r="AX43" s="248"/>
      <c r="AY43" s="248"/>
      <c r="AZ43" s="248"/>
      <c r="BA43" s="248"/>
      <c r="BB43" s="248"/>
      <c r="BC43" s="248"/>
      <c r="BD43" s="248" t="s">
        <v>0</v>
      </c>
      <c r="BE43" s="248"/>
      <c r="BF43" s="248"/>
      <c r="BG43" s="248"/>
      <c r="BH43" s="248"/>
      <c r="BI43" s="248"/>
      <c r="BJ43" s="248"/>
      <c r="BK43" s="248"/>
      <c r="BL43" s="248"/>
      <c r="BM43" s="248"/>
      <c r="BN43" s="248"/>
      <c r="BO43" s="248"/>
      <c r="BP43" s="248"/>
      <c r="BQ43" s="248"/>
    </row>
    <row r="44" spans="1:79" s="46" customFormat="1" ht="17.5" customHeight="1" x14ac:dyDescent="0.25">
      <c r="A44" s="248"/>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t="s">
        <v>2</v>
      </c>
      <c r="AB44" s="248"/>
      <c r="AC44" s="248"/>
      <c r="AD44" s="248"/>
      <c r="AE44" s="248"/>
      <c r="AF44" s="248" t="s">
        <v>1</v>
      </c>
      <c r="AG44" s="248"/>
      <c r="AH44" s="248"/>
      <c r="AI44" s="248"/>
      <c r="AJ44" s="248"/>
      <c r="AK44" s="248" t="s">
        <v>26</v>
      </c>
      <c r="AL44" s="248"/>
      <c r="AM44" s="248"/>
      <c r="AN44" s="248"/>
      <c r="AO44" s="248"/>
      <c r="AP44" s="248" t="s">
        <v>2</v>
      </c>
      <c r="AQ44" s="248"/>
      <c r="AR44" s="248"/>
      <c r="AS44" s="248"/>
      <c r="AT44" s="248"/>
      <c r="AU44" s="248" t="s">
        <v>1</v>
      </c>
      <c r="AV44" s="248"/>
      <c r="AW44" s="248"/>
      <c r="AX44" s="248"/>
      <c r="AY44" s="248"/>
      <c r="AZ44" s="248" t="s">
        <v>26</v>
      </c>
      <c r="BA44" s="248"/>
      <c r="BB44" s="248"/>
      <c r="BC44" s="248"/>
      <c r="BD44" s="248" t="s">
        <v>2</v>
      </c>
      <c r="BE44" s="248"/>
      <c r="BF44" s="248"/>
      <c r="BG44" s="248"/>
      <c r="BH44" s="248"/>
      <c r="BI44" s="248" t="s">
        <v>1</v>
      </c>
      <c r="BJ44" s="248"/>
      <c r="BK44" s="248"/>
      <c r="BL44" s="248"/>
      <c r="BM44" s="248"/>
      <c r="BN44" s="248" t="s">
        <v>27</v>
      </c>
      <c r="BO44" s="248"/>
      <c r="BP44" s="248"/>
      <c r="BQ44" s="248"/>
    </row>
    <row r="45" spans="1:79" s="46" customFormat="1" ht="16" customHeight="1" x14ac:dyDescent="0.25">
      <c r="A45" s="259">
        <v>1</v>
      </c>
      <c r="B45" s="259"/>
      <c r="C45" s="259">
        <v>2</v>
      </c>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137">
        <v>3</v>
      </c>
      <c r="AB45" s="139"/>
      <c r="AC45" s="139"/>
      <c r="AD45" s="139"/>
      <c r="AE45" s="138"/>
      <c r="AF45" s="137">
        <v>4</v>
      </c>
      <c r="AG45" s="139"/>
      <c r="AH45" s="139"/>
      <c r="AI45" s="139"/>
      <c r="AJ45" s="138"/>
      <c r="AK45" s="137">
        <v>5</v>
      </c>
      <c r="AL45" s="139"/>
      <c r="AM45" s="139"/>
      <c r="AN45" s="139"/>
      <c r="AO45" s="138"/>
      <c r="AP45" s="137">
        <v>6</v>
      </c>
      <c r="AQ45" s="139"/>
      <c r="AR45" s="139"/>
      <c r="AS45" s="139"/>
      <c r="AT45" s="138"/>
      <c r="AU45" s="137">
        <v>7</v>
      </c>
      <c r="AV45" s="139"/>
      <c r="AW45" s="139"/>
      <c r="AX45" s="139"/>
      <c r="AY45" s="138"/>
      <c r="AZ45" s="137">
        <v>8</v>
      </c>
      <c r="BA45" s="139"/>
      <c r="BB45" s="139"/>
      <c r="BC45" s="138"/>
      <c r="BD45" s="137">
        <v>9</v>
      </c>
      <c r="BE45" s="139"/>
      <c r="BF45" s="139"/>
      <c r="BG45" s="139"/>
      <c r="BH45" s="138"/>
      <c r="BI45" s="259">
        <v>10</v>
      </c>
      <c r="BJ45" s="259"/>
      <c r="BK45" s="259"/>
      <c r="BL45" s="259"/>
      <c r="BM45" s="259"/>
      <c r="BN45" s="259">
        <v>11</v>
      </c>
      <c r="BO45" s="259"/>
      <c r="BP45" s="259"/>
      <c r="BQ45" s="259"/>
    </row>
    <row r="46" spans="1:79" ht="15.75" hidden="1" customHeight="1" x14ac:dyDescent="0.3">
      <c r="A46" s="119" t="s">
        <v>13</v>
      </c>
      <c r="B46" s="119"/>
      <c r="C46" s="104" t="s">
        <v>14</v>
      </c>
      <c r="D46" s="104"/>
      <c r="E46" s="104"/>
      <c r="F46" s="104"/>
      <c r="G46" s="104"/>
      <c r="H46" s="104"/>
      <c r="I46" s="104"/>
      <c r="J46" s="104"/>
      <c r="K46" s="104"/>
      <c r="L46" s="104"/>
      <c r="M46" s="104"/>
      <c r="N46" s="104"/>
      <c r="O46" s="104"/>
      <c r="P46" s="104"/>
      <c r="Q46" s="104"/>
      <c r="R46" s="104"/>
      <c r="S46" s="104"/>
      <c r="T46" s="104"/>
      <c r="U46" s="104"/>
      <c r="V46" s="104"/>
      <c r="W46" s="104"/>
      <c r="X46" s="104"/>
      <c r="Y46" s="104"/>
      <c r="Z46" s="105"/>
      <c r="AA46" s="261" t="s">
        <v>10</v>
      </c>
      <c r="AB46" s="261"/>
      <c r="AC46" s="261"/>
      <c r="AD46" s="261"/>
      <c r="AE46" s="261"/>
      <c r="AF46" s="261" t="s">
        <v>9</v>
      </c>
      <c r="AG46" s="261"/>
      <c r="AH46" s="261"/>
      <c r="AI46" s="261"/>
      <c r="AJ46" s="261"/>
      <c r="AK46" s="262" t="s">
        <v>16</v>
      </c>
      <c r="AL46" s="262"/>
      <c r="AM46" s="262"/>
      <c r="AN46" s="262"/>
      <c r="AO46" s="262"/>
      <c r="AP46" s="261" t="s">
        <v>11</v>
      </c>
      <c r="AQ46" s="261"/>
      <c r="AR46" s="261"/>
      <c r="AS46" s="261"/>
      <c r="AT46" s="261"/>
      <c r="AU46" s="261" t="s">
        <v>12</v>
      </c>
      <c r="AV46" s="261"/>
      <c r="AW46" s="261"/>
      <c r="AX46" s="261"/>
      <c r="AY46" s="261"/>
      <c r="AZ46" s="262" t="s">
        <v>16</v>
      </c>
      <c r="BA46" s="262"/>
      <c r="BB46" s="262"/>
      <c r="BC46" s="262"/>
      <c r="BD46" s="243" t="s">
        <v>31</v>
      </c>
      <c r="BE46" s="243"/>
      <c r="BF46" s="243"/>
      <c r="BG46" s="243"/>
      <c r="BH46" s="243"/>
      <c r="BI46" s="243" t="s">
        <v>31</v>
      </c>
      <c r="BJ46" s="243"/>
      <c r="BK46" s="243"/>
      <c r="BL46" s="243"/>
      <c r="BM46" s="243"/>
      <c r="BN46" s="263" t="s">
        <v>16</v>
      </c>
      <c r="BO46" s="263"/>
      <c r="BP46" s="263"/>
      <c r="BQ46" s="263"/>
      <c r="CA46" s="1" t="s">
        <v>19</v>
      </c>
    </row>
    <row r="47" spans="1:79" ht="15" customHeight="1" x14ac:dyDescent="0.3">
      <c r="A47" s="330">
        <v>1</v>
      </c>
      <c r="B47" s="330"/>
      <c r="C47" s="151" t="s">
        <v>208</v>
      </c>
      <c r="D47" s="257"/>
      <c r="E47" s="257"/>
      <c r="F47" s="257"/>
      <c r="G47" s="257"/>
      <c r="H47" s="257"/>
      <c r="I47" s="257"/>
      <c r="J47" s="257"/>
      <c r="K47" s="257"/>
      <c r="L47" s="257"/>
      <c r="M47" s="257"/>
      <c r="N47" s="257"/>
      <c r="O47" s="257"/>
      <c r="P47" s="257"/>
      <c r="Q47" s="257"/>
      <c r="R47" s="257"/>
      <c r="S47" s="257"/>
      <c r="T47" s="257"/>
      <c r="U47" s="257"/>
      <c r="V47" s="257"/>
      <c r="W47" s="257"/>
      <c r="X47" s="257"/>
      <c r="Y47" s="257"/>
      <c r="Z47" s="258"/>
      <c r="AA47" s="254">
        <v>24600</v>
      </c>
      <c r="AB47" s="254"/>
      <c r="AC47" s="254"/>
      <c r="AD47" s="254"/>
      <c r="AE47" s="254"/>
      <c r="AF47" s="254">
        <v>0</v>
      </c>
      <c r="AG47" s="254"/>
      <c r="AH47" s="254"/>
      <c r="AI47" s="254"/>
      <c r="AJ47" s="254"/>
      <c r="AK47" s="254">
        <f>AA47+AF47</f>
        <v>24600</v>
      </c>
      <c r="AL47" s="254"/>
      <c r="AM47" s="254"/>
      <c r="AN47" s="254"/>
      <c r="AO47" s="254"/>
      <c r="AP47" s="254">
        <v>6600</v>
      </c>
      <c r="AQ47" s="254"/>
      <c r="AR47" s="254"/>
      <c r="AS47" s="254"/>
      <c r="AT47" s="254"/>
      <c r="AU47" s="254">
        <v>0</v>
      </c>
      <c r="AV47" s="254"/>
      <c r="AW47" s="254"/>
      <c r="AX47" s="254"/>
      <c r="AY47" s="254"/>
      <c r="AZ47" s="254">
        <f>AP47+AU47</f>
        <v>6600</v>
      </c>
      <c r="BA47" s="254"/>
      <c r="BB47" s="254"/>
      <c r="BC47" s="254"/>
      <c r="BD47" s="254">
        <f>AP47-AA47</f>
        <v>-18000</v>
      </c>
      <c r="BE47" s="254"/>
      <c r="BF47" s="254"/>
      <c r="BG47" s="254"/>
      <c r="BH47" s="254"/>
      <c r="BI47" s="254">
        <f>AU47-AF47</f>
        <v>0</v>
      </c>
      <c r="BJ47" s="254"/>
      <c r="BK47" s="254"/>
      <c r="BL47" s="254"/>
      <c r="BM47" s="254"/>
      <c r="BN47" s="254">
        <f>BD47+BI47</f>
        <v>-18000</v>
      </c>
      <c r="BO47" s="254"/>
      <c r="BP47" s="254"/>
      <c r="BQ47" s="254"/>
      <c r="CA47" s="1" t="s">
        <v>20</v>
      </c>
    </row>
    <row r="48" spans="1:79" ht="26" customHeight="1" x14ac:dyDescent="0.3">
      <c r="A48" s="330">
        <v>2</v>
      </c>
      <c r="B48" s="330"/>
      <c r="C48" s="151" t="s">
        <v>203</v>
      </c>
      <c r="D48" s="257"/>
      <c r="E48" s="257"/>
      <c r="F48" s="257"/>
      <c r="G48" s="257"/>
      <c r="H48" s="257"/>
      <c r="I48" s="257"/>
      <c r="J48" s="257"/>
      <c r="K48" s="257"/>
      <c r="L48" s="257"/>
      <c r="M48" s="257"/>
      <c r="N48" s="257"/>
      <c r="O48" s="257"/>
      <c r="P48" s="257"/>
      <c r="Q48" s="257"/>
      <c r="R48" s="257"/>
      <c r="S48" s="257"/>
      <c r="T48" s="257"/>
      <c r="U48" s="257"/>
      <c r="V48" s="257"/>
      <c r="W48" s="257"/>
      <c r="X48" s="257"/>
      <c r="Y48" s="257"/>
      <c r="Z48" s="258"/>
      <c r="AA48" s="254">
        <v>28700</v>
      </c>
      <c r="AB48" s="254"/>
      <c r="AC48" s="254"/>
      <c r="AD48" s="254"/>
      <c r="AE48" s="254"/>
      <c r="AF48" s="254">
        <v>0</v>
      </c>
      <c r="AG48" s="254"/>
      <c r="AH48" s="254"/>
      <c r="AI48" s="254"/>
      <c r="AJ48" s="254"/>
      <c r="AK48" s="254">
        <f>AA48+AF48</f>
        <v>28700</v>
      </c>
      <c r="AL48" s="254"/>
      <c r="AM48" s="254"/>
      <c r="AN48" s="254"/>
      <c r="AO48" s="254"/>
      <c r="AP48" s="254">
        <v>0</v>
      </c>
      <c r="AQ48" s="254"/>
      <c r="AR48" s="254"/>
      <c r="AS48" s="254"/>
      <c r="AT48" s="254"/>
      <c r="AU48" s="254">
        <v>0</v>
      </c>
      <c r="AV48" s="254"/>
      <c r="AW48" s="254"/>
      <c r="AX48" s="254"/>
      <c r="AY48" s="254"/>
      <c r="AZ48" s="254">
        <f>AP48+AU48</f>
        <v>0</v>
      </c>
      <c r="BA48" s="254"/>
      <c r="BB48" s="254"/>
      <c r="BC48" s="254"/>
      <c r="BD48" s="254">
        <f>AP48-AA48</f>
        <v>-28700</v>
      </c>
      <c r="BE48" s="254"/>
      <c r="BF48" s="254"/>
      <c r="BG48" s="254"/>
      <c r="BH48" s="254"/>
      <c r="BI48" s="254">
        <f>AU48-AF48</f>
        <v>0</v>
      </c>
      <c r="BJ48" s="254"/>
      <c r="BK48" s="254"/>
      <c r="BL48" s="254"/>
      <c r="BM48" s="254"/>
      <c r="BN48" s="254">
        <f>BD48+BI48</f>
        <v>-28700</v>
      </c>
      <c r="BO48" s="254"/>
      <c r="BP48" s="254"/>
      <c r="BQ48" s="254"/>
    </row>
    <row r="49" spans="1:79" s="37" customFormat="1" ht="15" customHeight="1" x14ac:dyDescent="0.3">
      <c r="A49" s="288"/>
      <c r="B49" s="288"/>
      <c r="C49" s="211" t="s">
        <v>80</v>
      </c>
      <c r="D49" s="289"/>
      <c r="E49" s="289"/>
      <c r="F49" s="289"/>
      <c r="G49" s="289"/>
      <c r="H49" s="289"/>
      <c r="I49" s="289"/>
      <c r="J49" s="289"/>
      <c r="K49" s="289"/>
      <c r="L49" s="289"/>
      <c r="M49" s="289"/>
      <c r="N49" s="289"/>
      <c r="O49" s="289"/>
      <c r="P49" s="289"/>
      <c r="Q49" s="289"/>
      <c r="R49" s="289"/>
      <c r="S49" s="289"/>
      <c r="T49" s="289"/>
      <c r="U49" s="289"/>
      <c r="V49" s="289"/>
      <c r="W49" s="289"/>
      <c r="X49" s="289"/>
      <c r="Y49" s="289"/>
      <c r="Z49" s="290"/>
      <c r="AA49" s="287">
        <f>AA47+AA48</f>
        <v>53300</v>
      </c>
      <c r="AB49" s="287"/>
      <c r="AC49" s="287"/>
      <c r="AD49" s="287"/>
      <c r="AE49" s="287"/>
      <c r="AF49" s="287">
        <v>0</v>
      </c>
      <c r="AG49" s="287"/>
      <c r="AH49" s="287"/>
      <c r="AI49" s="287"/>
      <c r="AJ49" s="287"/>
      <c r="AK49" s="287">
        <f>AA49+AF49</f>
        <v>53300</v>
      </c>
      <c r="AL49" s="287"/>
      <c r="AM49" s="287"/>
      <c r="AN49" s="287"/>
      <c r="AO49" s="287"/>
      <c r="AP49" s="287">
        <f>AP47</f>
        <v>6600</v>
      </c>
      <c r="AQ49" s="287"/>
      <c r="AR49" s="287"/>
      <c r="AS49" s="287"/>
      <c r="AT49" s="287"/>
      <c r="AU49" s="287">
        <v>0</v>
      </c>
      <c r="AV49" s="287"/>
      <c r="AW49" s="287"/>
      <c r="AX49" s="287"/>
      <c r="AY49" s="287"/>
      <c r="AZ49" s="287">
        <f>AP49+AU49</f>
        <v>6600</v>
      </c>
      <c r="BA49" s="287"/>
      <c r="BB49" s="287"/>
      <c r="BC49" s="287"/>
      <c r="BD49" s="287">
        <f>AP49-AA49</f>
        <v>-46700</v>
      </c>
      <c r="BE49" s="287"/>
      <c r="BF49" s="287"/>
      <c r="BG49" s="287"/>
      <c r="BH49" s="287"/>
      <c r="BI49" s="287">
        <f>AU49-AF49</f>
        <v>0</v>
      </c>
      <c r="BJ49" s="287"/>
      <c r="BK49" s="287"/>
      <c r="BL49" s="287"/>
      <c r="BM49" s="287"/>
      <c r="BN49" s="287">
        <f>BD49+BI49</f>
        <v>-46700</v>
      </c>
      <c r="BO49" s="287"/>
      <c r="BP49" s="287"/>
      <c r="BQ49" s="287"/>
    </row>
    <row r="51" spans="1:79" ht="29.25" customHeight="1" x14ac:dyDescent="0.3">
      <c r="A51" s="118" t="s">
        <v>75</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row>
    <row r="52" spans="1:79" ht="9.75" customHeight="1"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row>
    <row r="53" spans="1:79" ht="15.75" customHeight="1" x14ac:dyDescent="0.3">
      <c r="A53" s="264" t="s">
        <v>3</v>
      </c>
      <c r="B53" s="264"/>
      <c r="C53" s="119" t="s">
        <v>60</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row>
    <row r="54" spans="1:79" x14ac:dyDescent="0.3">
      <c r="A54" s="264">
        <v>1</v>
      </c>
      <c r="B54" s="264"/>
      <c r="C54" s="277">
        <v>2</v>
      </c>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row>
    <row r="55" spans="1:79" ht="35.5" customHeight="1" x14ac:dyDescent="0.3">
      <c r="A55" s="157">
        <v>1</v>
      </c>
      <c r="B55" s="158"/>
      <c r="C55" s="120" t="s">
        <v>645</v>
      </c>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40"/>
      <c r="BA55" s="340"/>
      <c r="BB55" s="340"/>
      <c r="BC55" s="340"/>
      <c r="BD55" s="340"/>
      <c r="BE55" s="340"/>
      <c r="BF55" s="340"/>
      <c r="BG55" s="340"/>
      <c r="BH55" s="340"/>
      <c r="BI55" s="340"/>
      <c r="BJ55" s="340"/>
      <c r="BK55" s="340"/>
      <c r="BL55" s="340"/>
      <c r="BM55" s="340"/>
      <c r="BN55" s="340"/>
      <c r="BO55" s="340"/>
      <c r="BP55" s="340"/>
      <c r="BQ55" s="341"/>
    </row>
    <row r="56" spans="1:79" ht="35" customHeight="1" x14ac:dyDescent="0.3">
      <c r="A56" s="157">
        <v>2</v>
      </c>
      <c r="B56" s="158"/>
      <c r="C56" s="120" t="s">
        <v>541</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1"/>
    </row>
    <row r="57" spans="1:79" ht="21.5" hidden="1" customHeight="1" x14ac:dyDescent="0.3">
      <c r="A57" s="349" t="s">
        <v>13</v>
      </c>
      <c r="B57" s="350"/>
      <c r="C57" s="267" t="s">
        <v>14</v>
      </c>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9"/>
      <c r="CA57" s="1" t="s">
        <v>69</v>
      </c>
    </row>
    <row r="59" spans="1:79" ht="15.75" customHeight="1" x14ac:dyDescent="0.3">
      <c r="A59" s="118" t="s">
        <v>42</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row>
    <row r="60" spans="1:79" ht="15" customHeight="1" x14ac:dyDescent="0.3">
      <c r="A60" s="136" t="s">
        <v>102</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row>
    <row r="61" spans="1:79" s="46" customFormat="1" ht="20" customHeight="1" x14ac:dyDescent="0.25">
      <c r="A61" s="318" t="s">
        <v>3</v>
      </c>
      <c r="B61" s="319"/>
      <c r="C61" s="248" t="s">
        <v>28</v>
      </c>
      <c r="D61" s="248"/>
      <c r="E61" s="248"/>
      <c r="F61" s="248"/>
      <c r="G61" s="248"/>
      <c r="H61" s="248"/>
      <c r="I61" s="248"/>
      <c r="J61" s="248"/>
      <c r="K61" s="248"/>
      <c r="L61" s="248"/>
      <c r="M61" s="248"/>
      <c r="N61" s="248"/>
      <c r="O61" s="248"/>
      <c r="P61" s="248"/>
      <c r="Q61" s="248"/>
      <c r="R61" s="248"/>
      <c r="S61" s="248" t="s">
        <v>25</v>
      </c>
      <c r="T61" s="248"/>
      <c r="U61" s="248"/>
      <c r="V61" s="248"/>
      <c r="W61" s="248"/>
      <c r="X61" s="248"/>
      <c r="Y61" s="248"/>
      <c r="Z61" s="248"/>
      <c r="AA61" s="248"/>
      <c r="AB61" s="248"/>
      <c r="AC61" s="248"/>
      <c r="AD61" s="248"/>
      <c r="AE61" s="248"/>
      <c r="AF61" s="248"/>
      <c r="AG61" s="248"/>
      <c r="AH61" s="248"/>
      <c r="AI61" s="248" t="s">
        <v>44</v>
      </c>
      <c r="AJ61" s="248"/>
      <c r="AK61" s="248"/>
      <c r="AL61" s="248"/>
      <c r="AM61" s="248"/>
      <c r="AN61" s="248"/>
      <c r="AO61" s="248"/>
      <c r="AP61" s="248"/>
      <c r="AQ61" s="248"/>
      <c r="AR61" s="248"/>
      <c r="AS61" s="248"/>
      <c r="AT61" s="248"/>
      <c r="AU61" s="248"/>
      <c r="AV61" s="248"/>
      <c r="AW61" s="248"/>
      <c r="AX61" s="248"/>
      <c r="AY61" s="248" t="s">
        <v>0</v>
      </c>
      <c r="AZ61" s="248"/>
      <c r="BA61" s="248"/>
      <c r="BB61" s="248"/>
      <c r="BC61" s="248"/>
      <c r="BD61" s="248"/>
      <c r="BE61" s="248"/>
      <c r="BF61" s="248"/>
      <c r="BG61" s="248"/>
      <c r="BH61" s="248"/>
      <c r="BI61" s="248"/>
      <c r="BJ61" s="248"/>
      <c r="BK61" s="248"/>
      <c r="BL61" s="248"/>
      <c r="BM61" s="248"/>
      <c r="BN61" s="248"/>
      <c r="BO61" s="50"/>
      <c r="BP61" s="50"/>
      <c r="BQ61" s="50"/>
    </row>
    <row r="62" spans="1:79" s="46" customFormat="1" ht="25" customHeight="1" x14ac:dyDescent="0.25">
      <c r="A62" s="320"/>
      <c r="B62" s="321"/>
      <c r="C62" s="248"/>
      <c r="D62" s="248"/>
      <c r="E62" s="248"/>
      <c r="F62" s="248"/>
      <c r="G62" s="248"/>
      <c r="H62" s="248"/>
      <c r="I62" s="248"/>
      <c r="J62" s="248"/>
      <c r="K62" s="248"/>
      <c r="L62" s="248"/>
      <c r="M62" s="248"/>
      <c r="N62" s="248"/>
      <c r="O62" s="248"/>
      <c r="P62" s="248"/>
      <c r="Q62" s="248"/>
      <c r="R62" s="248"/>
      <c r="S62" s="248" t="s">
        <v>2</v>
      </c>
      <c r="T62" s="248"/>
      <c r="U62" s="248"/>
      <c r="V62" s="248"/>
      <c r="W62" s="248"/>
      <c r="X62" s="248" t="s">
        <v>1</v>
      </c>
      <c r="Y62" s="248"/>
      <c r="Z62" s="248"/>
      <c r="AA62" s="248"/>
      <c r="AB62" s="248"/>
      <c r="AC62" s="248" t="s">
        <v>26</v>
      </c>
      <c r="AD62" s="248"/>
      <c r="AE62" s="248"/>
      <c r="AF62" s="248"/>
      <c r="AG62" s="248"/>
      <c r="AH62" s="248"/>
      <c r="AI62" s="248" t="s">
        <v>2</v>
      </c>
      <c r="AJ62" s="248"/>
      <c r="AK62" s="248"/>
      <c r="AL62" s="248"/>
      <c r="AM62" s="248"/>
      <c r="AN62" s="248" t="s">
        <v>1</v>
      </c>
      <c r="AO62" s="248"/>
      <c r="AP62" s="248"/>
      <c r="AQ62" s="248"/>
      <c r="AR62" s="248"/>
      <c r="AS62" s="248" t="s">
        <v>26</v>
      </c>
      <c r="AT62" s="248"/>
      <c r="AU62" s="248"/>
      <c r="AV62" s="248"/>
      <c r="AW62" s="248"/>
      <c r="AX62" s="248"/>
      <c r="AY62" s="89" t="s">
        <v>2</v>
      </c>
      <c r="AZ62" s="325"/>
      <c r="BA62" s="325"/>
      <c r="BB62" s="325"/>
      <c r="BC62" s="90"/>
      <c r="BD62" s="89" t="s">
        <v>1</v>
      </c>
      <c r="BE62" s="325"/>
      <c r="BF62" s="325"/>
      <c r="BG62" s="325"/>
      <c r="BH62" s="90"/>
      <c r="BI62" s="248" t="s">
        <v>26</v>
      </c>
      <c r="BJ62" s="248"/>
      <c r="BK62" s="248"/>
      <c r="BL62" s="248"/>
      <c r="BM62" s="248"/>
      <c r="BN62" s="248"/>
      <c r="BO62" s="50"/>
      <c r="BP62" s="50"/>
      <c r="BQ62" s="50"/>
    </row>
    <row r="63" spans="1:79" s="46" customFormat="1" ht="16" customHeight="1" x14ac:dyDescent="0.25">
      <c r="A63" s="248">
        <v>1</v>
      </c>
      <c r="B63" s="248"/>
      <c r="C63" s="248">
        <v>2</v>
      </c>
      <c r="D63" s="248"/>
      <c r="E63" s="248"/>
      <c r="F63" s="248"/>
      <c r="G63" s="248"/>
      <c r="H63" s="248"/>
      <c r="I63" s="248"/>
      <c r="J63" s="248"/>
      <c r="K63" s="248"/>
      <c r="L63" s="248"/>
      <c r="M63" s="248"/>
      <c r="N63" s="248"/>
      <c r="O63" s="248"/>
      <c r="P63" s="248"/>
      <c r="Q63" s="248"/>
      <c r="R63" s="248"/>
      <c r="S63" s="248">
        <v>3</v>
      </c>
      <c r="T63" s="248"/>
      <c r="U63" s="248"/>
      <c r="V63" s="248"/>
      <c r="W63" s="248"/>
      <c r="X63" s="248">
        <v>4</v>
      </c>
      <c r="Y63" s="248"/>
      <c r="Z63" s="248"/>
      <c r="AA63" s="248"/>
      <c r="AB63" s="248"/>
      <c r="AC63" s="248">
        <v>5</v>
      </c>
      <c r="AD63" s="248"/>
      <c r="AE63" s="248"/>
      <c r="AF63" s="248"/>
      <c r="AG63" s="248"/>
      <c r="AH63" s="248"/>
      <c r="AI63" s="248">
        <v>6</v>
      </c>
      <c r="AJ63" s="248"/>
      <c r="AK63" s="248"/>
      <c r="AL63" s="248"/>
      <c r="AM63" s="248"/>
      <c r="AN63" s="248">
        <v>7</v>
      </c>
      <c r="AO63" s="248"/>
      <c r="AP63" s="248"/>
      <c r="AQ63" s="248"/>
      <c r="AR63" s="248"/>
      <c r="AS63" s="248">
        <v>8</v>
      </c>
      <c r="AT63" s="248"/>
      <c r="AU63" s="248"/>
      <c r="AV63" s="248"/>
      <c r="AW63" s="248"/>
      <c r="AX63" s="248"/>
      <c r="AY63" s="248">
        <v>9</v>
      </c>
      <c r="AZ63" s="248"/>
      <c r="BA63" s="248"/>
      <c r="BB63" s="248"/>
      <c r="BC63" s="248"/>
      <c r="BD63" s="248">
        <v>10</v>
      </c>
      <c r="BE63" s="248"/>
      <c r="BF63" s="248"/>
      <c r="BG63" s="248"/>
      <c r="BH63" s="248"/>
      <c r="BI63" s="89">
        <v>11</v>
      </c>
      <c r="BJ63" s="325"/>
      <c r="BK63" s="325"/>
      <c r="BL63" s="325"/>
      <c r="BM63" s="325"/>
      <c r="BN63" s="90"/>
      <c r="BO63" s="48"/>
      <c r="BP63" s="48"/>
      <c r="BQ63" s="48"/>
    </row>
    <row r="64" spans="1:79" ht="18" hidden="1" customHeight="1" x14ac:dyDescent="0.3">
      <c r="A64" s="119" t="s">
        <v>13</v>
      </c>
      <c r="B64" s="119"/>
      <c r="C64" s="275" t="s">
        <v>14</v>
      </c>
      <c r="D64" s="275"/>
      <c r="E64" s="275"/>
      <c r="F64" s="275"/>
      <c r="G64" s="275"/>
      <c r="H64" s="275"/>
      <c r="I64" s="275"/>
      <c r="J64" s="275"/>
      <c r="K64" s="275"/>
      <c r="L64" s="275"/>
      <c r="M64" s="275"/>
      <c r="N64" s="275"/>
      <c r="O64" s="275"/>
      <c r="P64" s="275"/>
      <c r="Q64" s="275"/>
      <c r="R64" s="275"/>
      <c r="S64" s="261" t="s">
        <v>10</v>
      </c>
      <c r="T64" s="261"/>
      <c r="U64" s="261"/>
      <c r="V64" s="261"/>
      <c r="W64" s="261"/>
      <c r="X64" s="261" t="s">
        <v>9</v>
      </c>
      <c r="Y64" s="261"/>
      <c r="Z64" s="261"/>
      <c r="AA64" s="261"/>
      <c r="AB64" s="261"/>
      <c r="AC64" s="262" t="s">
        <v>16</v>
      </c>
      <c r="AD64" s="263"/>
      <c r="AE64" s="263"/>
      <c r="AF64" s="263"/>
      <c r="AG64" s="263"/>
      <c r="AH64" s="263"/>
      <c r="AI64" s="261" t="s">
        <v>11</v>
      </c>
      <c r="AJ64" s="261"/>
      <c r="AK64" s="261"/>
      <c r="AL64" s="261"/>
      <c r="AM64" s="261"/>
      <c r="AN64" s="261" t="s">
        <v>12</v>
      </c>
      <c r="AO64" s="261"/>
      <c r="AP64" s="261"/>
      <c r="AQ64" s="261"/>
      <c r="AR64" s="261"/>
      <c r="AS64" s="262" t="s">
        <v>16</v>
      </c>
      <c r="AT64" s="263"/>
      <c r="AU64" s="263"/>
      <c r="AV64" s="263"/>
      <c r="AW64" s="263"/>
      <c r="AX64" s="263"/>
      <c r="AY64" s="143" t="s">
        <v>17</v>
      </c>
      <c r="AZ64" s="144"/>
      <c r="BA64" s="144"/>
      <c r="BB64" s="144"/>
      <c r="BC64" s="145"/>
      <c r="BD64" s="143" t="s">
        <v>17</v>
      </c>
      <c r="BE64" s="144"/>
      <c r="BF64" s="144"/>
      <c r="BG64" s="144"/>
      <c r="BH64" s="145"/>
      <c r="BI64" s="263" t="s">
        <v>16</v>
      </c>
      <c r="BJ64" s="263"/>
      <c r="BK64" s="263"/>
      <c r="BL64" s="263"/>
      <c r="BM64" s="263"/>
      <c r="BN64" s="263"/>
      <c r="BO64" s="5"/>
      <c r="BP64" s="5"/>
      <c r="BQ64" s="5"/>
      <c r="CA64" s="1" t="s">
        <v>21</v>
      </c>
    </row>
    <row r="65" spans="1:79" ht="55.5" customHeight="1" x14ac:dyDescent="0.3">
      <c r="A65" s="119">
        <v>1</v>
      </c>
      <c r="B65" s="119"/>
      <c r="C65" s="120" t="s">
        <v>309</v>
      </c>
      <c r="D65" s="257"/>
      <c r="E65" s="257"/>
      <c r="F65" s="257"/>
      <c r="G65" s="257"/>
      <c r="H65" s="257"/>
      <c r="I65" s="257"/>
      <c r="J65" s="257"/>
      <c r="K65" s="257"/>
      <c r="L65" s="257"/>
      <c r="M65" s="257"/>
      <c r="N65" s="257"/>
      <c r="O65" s="257"/>
      <c r="P65" s="257"/>
      <c r="Q65" s="257"/>
      <c r="R65" s="258"/>
      <c r="S65" s="242">
        <f>AA49</f>
        <v>53300</v>
      </c>
      <c r="T65" s="242"/>
      <c r="U65" s="242"/>
      <c r="V65" s="242"/>
      <c r="W65" s="242"/>
      <c r="X65" s="242">
        <v>0</v>
      </c>
      <c r="Y65" s="242"/>
      <c r="Z65" s="242"/>
      <c r="AA65" s="242"/>
      <c r="AB65" s="242"/>
      <c r="AC65" s="242">
        <f>S65+X65</f>
        <v>53300</v>
      </c>
      <c r="AD65" s="242"/>
      <c r="AE65" s="242"/>
      <c r="AF65" s="242"/>
      <c r="AG65" s="242"/>
      <c r="AH65" s="242"/>
      <c r="AI65" s="242">
        <f>AP49</f>
        <v>6600</v>
      </c>
      <c r="AJ65" s="242"/>
      <c r="AK65" s="242"/>
      <c r="AL65" s="242"/>
      <c r="AM65" s="242"/>
      <c r="AN65" s="242">
        <v>0</v>
      </c>
      <c r="AO65" s="242"/>
      <c r="AP65" s="242"/>
      <c r="AQ65" s="242"/>
      <c r="AR65" s="242"/>
      <c r="AS65" s="242">
        <f>AI65+AN65</f>
        <v>6600</v>
      </c>
      <c r="AT65" s="242"/>
      <c r="AU65" s="242"/>
      <c r="AV65" s="242"/>
      <c r="AW65" s="242"/>
      <c r="AX65" s="242"/>
      <c r="AY65" s="242">
        <f>AI65-S65</f>
        <v>-46700</v>
      </c>
      <c r="AZ65" s="242"/>
      <c r="BA65" s="242"/>
      <c r="BB65" s="242"/>
      <c r="BC65" s="242"/>
      <c r="BD65" s="291">
        <f>AN65-X65</f>
        <v>0</v>
      </c>
      <c r="BE65" s="291"/>
      <c r="BF65" s="291"/>
      <c r="BG65" s="291"/>
      <c r="BH65" s="291"/>
      <c r="BI65" s="291">
        <f>AY65+BD65</f>
        <v>-46700</v>
      </c>
      <c r="BJ65" s="291"/>
      <c r="BK65" s="291"/>
      <c r="BL65" s="291"/>
      <c r="BM65" s="291"/>
      <c r="BN65" s="291"/>
      <c r="BO65" s="6"/>
      <c r="BP65" s="6"/>
      <c r="BQ65" s="6"/>
      <c r="CA65" s="1" t="s">
        <v>22</v>
      </c>
    </row>
    <row r="66" spans="1:79" s="37" customFormat="1" ht="15" hidden="1" customHeight="1" x14ac:dyDescent="0.3">
      <c r="A66" s="270"/>
      <c r="B66" s="270"/>
      <c r="C66" s="271" t="s">
        <v>82</v>
      </c>
      <c r="D66" s="272"/>
      <c r="E66" s="272"/>
      <c r="F66" s="272"/>
      <c r="G66" s="272"/>
      <c r="H66" s="272"/>
      <c r="I66" s="272"/>
      <c r="J66" s="272"/>
      <c r="K66" s="272"/>
      <c r="L66" s="272"/>
      <c r="M66" s="272"/>
      <c r="N66" s="272"/>
      <c r="O66" s="272"/>
      <c r="P66" s="272"/>
      <c r="Q66" s="272"/>
      <c r="R66" s="273"/>
      <c r="S66" s="274">
        <v>64039</v>
      </c>
      <c r="T66" s="274"/>
      <c r="U66" s="274"/>
      <c r="V66" s="274"/>
      <c r="W66" s="274"/>
      <c r="X66" s="274">
        <v>0</v>
      </c>
      <c r="Y66" s="274"/>
      <c r="Z66" s="274"/>
      <c r="AA66" s="274"/>
      <c r="AB66" s="274"/>
      <c r="AC66" s="274">
        <f>S66+X66</f>
        <v>64039</v>
      </c>
      <c r="AD66" s="274"/>
      <c r="AE66" s="274"/>
      <c r="AF66" s="274"/>
      <c r="AG66" s="274"/>
      <c r="AH66" s="274"/>
      <c r="AI66" s="274">
        <v>0</v>
      </c>
      <c r="AJ66" s="274"/>
      <c r="AK66" s="274"/>
      <c r="AL66" s="274"/>
      <c r="AM66" s="274"/>
      <c r="AN66" s="274">
        <v>0</v>
      </c>
      <c r="AO66" s="274"/>
      <c r="AP66" s="274"/>
      <c r="AQ66" s="274"/>
      <c r="AR66" s="274"/>
      <c r="AS66" s="274">
        <f>AI66+AN66</f>
        <v>0</v>
      </c>
      <c r="AT66" s="274"/>
      <c r="AU66" s="274"/>
      <c r="AV66" s="274"/>
      <c r="AW66" s="274"/>
      <c r="AX66" s="274"/>
      <c r="AY66" s="274">
        <f>AI66-S66</f>
        <v>-64039</v>
      </c>
      <c r="AZ66" s="274"/>
      <c r="BA66" s="274"/>
      <c r="BB66" s="274"/>
      <c r="BC66" s="274"/>
      <c r="BD66" s="276">
        <f>AN66-X66</f>
        <v>0</v>
      </c>
      <c r="BE66" s="276"/>
      <c r="BF66" s="276"/>
      <c r="BG66" s="276"/>
      <c r="BH66" s="276"/>
      <c r="BI66" s="276">
        <f>AY66+BD66</f>
        <v>-64039</v>
      </c>
      <c r="BJ66" s="276"/>
      <c r="BK66" s="276"/>
      <c r="BL66" s="276"/>
      <c r="BM66" s="276"/>
      <c r="BN66" s="276"/>
      <c r="BO66" s="38"/>
      <c r="BP66" s="38"/>
      <c r="BQ66" s="38"/>
    </row>
    <row r="68" spans="1:79" ht="15.75" customHeight="1" x14ac:dyDescent="0.3">
      <c r="A68" s="118" t="s">
        <v>43</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row>
    <row r="69" spans="1:79" ht="15.75" customHeight="1" x14ac:dyDescent="0.3">
      <c r="A69" s="118" t="s">
        <v>61</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row>
    <row r="70" spans="1:79" ht="8.25" customHeight="1" x14ac:dyDescent="0.3"/>
    <row r="71" spans="1:79" s="46" customFormat="1" ht="34" customHeight="1" x14ac:dyDescent="0.25">
      <c r="A71" s="318" t="s">
        <v>3</v>
      </c>
      <c r="B71" s="319"/>
      <c r="C71" s="318" t="s">
        <v>6</v>
      </c>
      <c r="D71" s="323"/>
      <c r="E71" s="323"/>
      <c r="F71" s="323"/>
      <c r="G71" s="323"/>
      <c r="H71" s="323"/>
      <c r="I71" s="319"/>
      <c r="J71" s="318" t="s">
        <v>5</v>
      </c>
      <c r="K71" s="323"/>
      <c r="L71" s="323"/>
      <c r="M71" s="323"/>
      <c r="N71" s="319"/>
      <c r="O71" s="318" t="s">
        <v>4</v>
      </c>
      <c r="P71" s="323"/>
      <c r="Q71" s="323"/>
      <c r="R71" s="323"/>
      <c r="S71" s="323"/>
      <c r="T71" s="323"/>
      <c r="U71" s="323"/>
      <c r="V71" s="323"/>
      <c r="W71" s="323"/>
      <c r="X71" s="319"/>
      <c r="Y71" s="248" t="s">
        <v>25</v>
      </c>
      <c r="Z71" s="248"/>
      <c r="AA71" s="248"/>
      <c r="AB71" s="248"/>
      <c r="AC71" s="248"/>
      <c r="AD71" s="248"/>
      <c r="AE71" s="248"/>
      <c r="AF71" s="248"/>
      <c r="AG71" s="248"/>
      <c r="AH71" s="248"/>
      <c r="AI71" s="248"/>
      <c r="AJ71" s="248"/>
      <c r="AK71" s="248"/>
      <c r="AL71" s="248"/>
      <c r="AM71" s="248"/>
      <c r="AN71" s="248" t="s">
        <v>45</v>
      </c>
      <c r="AO71" s="248"/>
      <c r="AP71" s="248"/>
      <c r="AQ71" s="248"/>
      <c r="AR71" s="248"/>
      <c r="AS71" s="248"/>
      <c r="AT71" s="248"/>
      <c r="AU71" s="248"/>
      <c r="AV71" s="248"/>
      <c r="AW71" s="248"/>
      <c r="AX71" s="248"/>
      <c r="AY71" s="248"/>
      <c r="AZ71" s="248"/>
      <c r="BA71" s="248"/>
      <c r="BB71" s="248"/>
      <c r="BC71" s="322" t="s">
        <v>0</v>
      </c>
      <c r="BD71" s="322"/>
      <c r="BE71" s="322"/>
      <c r="BF71" s="322"/>
      <c r="BG71" s="322"/>
      <c r="BH71" s="322"/>
      <c r="BI71" s="322"/>
      <c r="BJ71" s="322"/>
      <c r="BK71" s="322"/>
      <c r="BL71" s="322"/>
      <c r="BM71" s="322"/>
      <c r="BN71" s="322"/>
      <c r="BO71" s="322"/>
      <c r="BP71" s="322"/>
      <c r="BQ71" s="322"/>
      <c r="BR71" s="56"/>
      <c r="BS71" s="56"/>
      <c r="BT71" s="56"/>
      <c r="BU71" s="56"/>
      <c r="BV71" s="56"/>
      <c r="BW71" s="56"/>
      <c r="BX71" s="56"/>
      <c r="BY71" s="56"/>
      <c r="BZ71" s="51"/>
    </row>
    <row r="72" spans="1:79" s="46" customFormat="1" ht="32.25" customHeight="1" x14ac:dyDescent="0.25">
      <c r="A72" s="320"/>
      <c r="B72" s="321"/>
      <c r="C72" s="320"/>
      <c r="D72" s="324"/>
      <c r="E72" s="324"/>
      <c r="F72" s="324"/>
      <c r="G72" s="324"/>
      <c r="H72" s="324"/>
      <c r="I72" s="321"/>
      <c r="J72" s="320"/>
      <c r="K72" s="324"/>
      <c r="L72" s="324"/>
      <c r="M72" s="324"/>
      <c r="N72" s="321"/>
      <c r="O72" s="320"/>
      <c r="P72" s="324"/>
      <c r="Q72" s="324"/>
      <c r="R72" s="324"/>
      <c r="S72" s="324"/>
      <c r="T72" s="324"/>
      <c r="U72" s="324"/>
      <c r="V72" s="324"/>
      <c r="W72" s="324"/>
      <c r="X72" s="321"/>
      <c r="Y72" s="89" t="s">
        <v>2</v>
      </c>
      <c r="Z72" s="325"/>
      <c r="AA72" s="325"/>
      <c r="AB72" s="325"/>
      <c r="AC72" s="90"/>
      <c r="AD72" s="89" t="s">
        <v>1</v>
      </c>
      <c r="AE72" s="325"/>
      <c r="AF72" s="325"/>
      <c r="AG72" s="325"/>
      <c r="AH72" s="90"/>
      <c r="AI72" s="248" t="s">
        <v>26</v>
      </c>
      <c r="AJ72" s="248"/>
      <c r="AK72" s="248"/>
      <c r="AL72" s="248"/>
      <c r="AM72" s="248"/>
      <c r="AN72" s="248" t="s">
        <v>2</v>
      </c>
      <c r="AO72" s="248"/>
      <c r="AP72" s="248"/>
      <c r="AQ72" s="248"/>
      <c r="AR72" s="248"/>
      <c r="AS72" s="248" t="s">
        <v>1</v>
      </c>
      <c r="AT72" s="248"/>
      <c r="AU72" s="248"/>
      <c r="AV72" s="248"/>
      <c r="AW72" s="248"/>
      <c r="AX72" s="248" t="s">
        <v>26</v>
      </c>
      <c r="AY72" s="248"/>
      <c r="AZ72" s="248"/>
      <c r="BA72" s="248"/>
      <c r="BB72" s="248"/>
      <c r="BC72" s="248" t="s">
        <v>2</v>
      </c>
      <c r="BD72" s="248"/>
      <c r="BE72" s="248"/>
      <c r="BF72" s="248"/>
      <c r="BG72" s="248"/>
      <c r="BH72" s="248" t="s">
        <v>1</v>
      </c>
      <c r="BI72" s="248"/>
      <c r="BJ72" s="248"/>
      <c r="BK72" s="248"/>
      <c r="BL72" s="248"/>
      <c r="BM72" s="248" t="s">
        <v>26</v>
      </c>
      <c r="BN72" s="248"/>
      <c r="BO72" s="248"/>
      <c r="BP72" s="248"/>
      <c r="BQ72" s="248"/>
      <c r="BR72" s="50"/>
      <c r="BS72" s="50"/>
      <c r="BT72" s="50"/>
      <c r="BU72" s="50"/>
      <c r="BV72" s="50"/>
      <c r="BW72" s="50"/>
      <c r="BX72" s="50"/>
      <c r="BY72" s="50"/>
      <c r="BZ72" s="51"/>
    </row>
    <row r="73" spans="1:79" s="46" customFormat="1" ht="16" customHeight="1" x14ac:dyDescent="0.25">
      <c r="A73" s="248">
        <v>1</v>
      </c>
      <c r="B73" s="248"/>
      <c r="C73" s="248">
        <v>2</v>
      </c>
      <c r="D73" s="248"/>
      <c r="E73" s="248"/>
      <c r="F73" s="248"/>
      <c r="G73" s="248"/>
      <c r="H73" s="248"/>
      <c r="I73" s="248"/>
      <c r="J73" s="248">
        <v>3</v>
      </c>
      <c r="K73" s="248"/>
      <c r="L73" s="248"/>
      <c r="M73" s="248"/>
      <c r="N73" s="248"/>
      <c r="O73" s="248">
        <v>4</v>
      </c>
      <c r="P73" s="248"/>
      <c r="Q73" s="248"/>
      <c r="R73" s="248"/>
      <c r="S73" s="248"/>
      <c r="T73" s="248"/>
      <c r="U73" s="248"/>
      <c r="V73" s="248"/>
      <c r="W73" s="248"/>
      <c r="X73" s="248"/>
      <c r="Y73" s="248">
        <v>5</v>
      </c>
      <c r="Z73" s="248"/>
      <c r="AA73" s="248"/>
      <c r="AB73" s="248"/>
      <c r="AC73" s="248"/>
      <c r="AD73" s="248">
        <v>6</v>
      </c>
      <c r="AE73" s="248"/>
      <c r="AF73" s="248"/>
      <c r="AG73" s="248"/>
      <c r="AH73" s="248"/>
      <c r="AI73" s="248">
        <v>7</v>
      </c>
      <c r="AJ73" s="248"/>
      <c r="AK73" s="248"/>
      <c r="AL73" s="248"/>
      <c r="AM73" s="248"/>
      <c r="AN73" s="89">
        <v>8</v>
      </c>
      <c r="AO73" s="325"/>
      <c r="AP73" s="325"/>
      <c r="AQ73" s="325"/>
      <c r="AR73" s="90"/>
      <c r="AS73" s="89">
        <v>9</v>
      </c>
      <c r="AT73" s="325"/>
      <c r="AU73" s="325"/>
      <c r="AV73" s="325"/>
      <c r="AW73" s="90"/>
      <c r="AX73" s="89">
        <v>10</v>
      </c>
      <c r="AY73" s="325"/>
      <c r="AZ73" s="325"/>
      <c r="BA73" s="325"/>
      <c r="BB73" s="90"/>
      <c r="BC73" s="89">
        <v>11</v>
      </c>
      <c r="BD73" s="325"/>
      <c r="BE73" s="325"/>
      <c r="BF73" s="325"/>
      <c r="BG73" s="90"/>
      <c r="BH73" s="89">
        <v>12</v>
      </c>
      <c r="BI73" s="325"/>
      <c r="BJ73" s="325"/>
      <c r="BK73" s="325"/>
      <c r="BL73" s="90"/>
      <c r="BM73" s="89">
        <v>13</v>
      </c>
      <c r="BN73" s="325"/>
      <c r="BO73" s="325"/>
      <c r="BP73" s="325"/>
      <c r="BQ73" s="90"/>
      <c r="BR73" s="50"/>
      <c r="BS73" s="50"/>
      <c r="BT73" s="50"/>
      <c r="BU73" s="50"/>
      <c r="BV73" s="50"/>
      <c r="BW73" s="50"/>
      <c r="BX73" s="50"/>
      <c r="BY73" s="50"/>
      <c r="BZ73" s="51"/>
    </row>
    <row r="74" spans="1:79" ht="12.75" hidden="1" customHeight="1" x14ac:dyDescent="0.3">
      <c r="A74" s="119" t="s">
        <v>36</v>
      </c>
      <c r="B74" s="119"/>
      <c r="C74" s="120" t="s">
        <v>14</v>
      </c>
      <c r="D74" s="121"/>
      <c r="E74" s="121"/>
      <c r="F74" s="121"/>
      <c r="G74" s="121"/>
      <c r="H74" s="121"/>
      <c r="I74" s="122"/>
      <c r="J74" s="119" t="s">
        <v>15</v>
      </c>
      <c r="K74" s="119"/>
      <c r="L74" s="119"/>
      <c r="M74" s="119"/>
      <c r="N74" s="119"/>
      <c r="O74" s="275" t="s">
        <v>37</v>
      </c>
      <c r="P74" s="275"/>
      <c r="Q74" s="275"/>
      <c r="R74" s="275"/>
      <c r="S74" s="275"/>
      <c r="T74" s="275"/>
      <c r="U74" s="275"/>
      <c r="V74" s="275"/>
      <c r="W74" s="275"/>
      <c r="X74" s="120"/>
      <c r="Y74" s="261" t="s">
        <v>10</v>
      </c>
      <c r="Z74" s="261"/>
      <c r="AA74" s="261"/>
      <c r="AB74" s="261"/>
      <c r="AC74" s="261"/>
      <c r="AD74" s="261" t="s">
        <v>29</v>
      </c>
      <c r="AE74" s="261"/>
      <c r="AF74" s="261"/>
      <c r="AG74" s="261"/>
      <c r="AH74" s="261"/>
      <c r="AI74" s="261" t="s">
        <v>77</v>
      </c>
      <c r="AJ74" s="261"/>
      <c r="AK74" s="261"/>
      <c r="AL74" s="261"/>
      <c r="AM74" s="261"/>
      <c r="AN74" s="261" t="s">
        <v>30</v>
      </c>
      <c r="AO74" s="261"/>
      <c r="AP74" s="261"/>
      <c r="AQ74" s="261"/>
      <c r="AR74" s="261"/>
      <c r="AS74" s="261" t="s">
        <v>11</v>
      </c>
      <c r="AT74" s="261"/>
      <c r="AU74" s="261"/>
      <c r="AV74" s="261"/>
      <c r="AW74" s="261"/>
      <c r="AX74" s="261" t="s">
        <v>78</v>
      </c>
      <c r="AY74" s="261"/>
      <c r="AZ74" s="261"/>
      <c r="BA74" s="261"/>
      <c r="BB74" s="261"/>
      <c r="BC74" s="261" t="s">
        <v>32</v>
      </c>
      <c r="BD74" s="261"/>
      <c r="BE74" s="261"/>
      <c r="BF74" s="261"/>
      <c r="BG74" s="261"/>
      <c r="BH74" s="261" t="s">
        <v>32</v>
      </c>
      <c r="BI74" s="261"/>
      <c r="BJ74" s="261"/>
      <c r="BK74" s="261"/>
      <c r="BL74" s="261"/>
      <c r="BM74" s="278" t="s">
        <v>16</v>
      </c>
      <c r="BN74" s="278"/>
      <c r="BO74" s="278"/>
      <c r="BP74" s="278"/>
      <c r="BQ74" s="278"/>
      <c r="BR74" s="10"/>
      <c r="BS74" s="10"/>
      <c r="BT74" s="7"/>
      <c r="BU74" s="7"/>
      <c r="BV74" s="7"/>
      <c r="BW74" s="7"/>
      <c r="BX74" s="7"/>
      <c r="BY74" s="7"/>
      <c r="BZ74" s="7"/>
      <c r="CA74" s="1" t="s">
        <v>23</v>
      </c>
    </row>
    <row r="75" spans="1:79" s="37" customFormat="1" ht="15" x14ac:dyDescent="0.3">
      <c r="A75" s="270">
        <v>0</v>
      </c>
      <c r="B75" s="270"/>
      <c r="C75" s="280" t="s">
        <v>83</v>
      </c>
      <c r="D75" s="280"/>
      <c r="E75" s="280"/>
      <c r="F75" s="280"/>
      <c r="G75" s="280"/>
      <c r="H75" s="280"/>
      <c r="I75" s="280"/>
      <c r="J75" s="280" t="s">
        <v>84</v>
      </c>
      <c r="K75" s="280"/>
      <c r="L75" s="280"/>
      <c r="M75" s="280"/>
      <c r="N75" s="280"/>
      <c r="O75" s="280" t="s">
        <v>84</v>
      </c>
      <c r="P75" s="280"/>
      <c r="Q75" s="280"/>
      <c r="R75" s="280"/>
      <c r="S75" s="280"/>
      <c r="T75" s="280"/>
      <c r="U75" s="280"/>
      <c r="V75" s="280"/>
      <c r="W75" s="280"/>
      <c r="X75" s="280"/>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39"/>
      <c r="BS75" s="39"/>
      <c r="BT75" s="39"/>
      <c r="BU75" s="39"/>
      <c r="BV75" s="39"/>
      <c r="BW75" s="39"/>
      <c r="BX75" s="39"/>
      <c r="BY75" s="39"/>
      <c r="BZ75" s="40"/>
      <c r="CA75" s="37" t="s">
        <v>24</v>
      </c>
    </row>
    <row r="76" spans="1:79" ht="39" customHeight="1" x14ac:dyDescent="0.3">
      <c r="A76" s="119">
        <v>0</v>
      </c>
      <c r="B76" s="119"/>
      <c r="C76" s="91" t="s">
        <v>209</v>
      </c>
      <c r="D76" s="249"/>
      <c r="E76" s="249"/>
      <c r="F76" s="249"/>
      <c r="G76" s="249"/>
      <c r="H76" s="249"/>
      <c r="I76" s="250"/>
      <c r="J76" s="334" t="s">
        <v>85</v>
      </c>
      <c r="K76" s="335"/>
      <c r="L76" s="335"/>
      <c r="M76" s="335"/>
      <c r="N76" s="336"/>
      <c r="O76" s="334" t="s">
        <v>173</v>
      </c>
      <c r="P76" s="335"/>
      <c r="Q76" s="335"/>
      <c r="R76" s="335"/>
      <c r="S76" s="335"/>
      <c r="T76" s="335"/>
      <c r="U76" s="335"/>
      <c r="V76" s="335"/>
      <c r="W76" s="335"/>
      <c r="X76" s="336"/>
      <c r="Y76" s="242">
        <v>11</v>
      </c>
      <c r="Z76" s="242"/>
      <c r="AA76" s="242"/>
      <c r="AB76" s="242"/>
      <c r="AC76" s="242"/>
      <c r="AD76" s="242">
        <v>0</v>
      </c>
      <c r="AE76" s="242"/>
      <c r="AF76" s="242"/>
      <c r="AG76" s="242"/>
      <c r="AH76" s="242"/>
      <c r="AI76" s="242">
        <f>Y76</f>
        <v>11</v>
      </c>
      <c r="AJ76" s="242"/>
      <c r="AK76" s="242"/>
      <c r="AL76" s="242"/>
      <c r="AM76" s="242"/>
      <c r="AN76" s="242">
        <v>1</v>
      </c>
      <c r="AO76" s="242"/>
      <c r="AP76" s="242"/>
      <c r="AQ76" s="242"/>
      <c r="AR76" s="242"/>
      <c r="AS76" s="242">
        <v>0</v>
      </c>
      <c r="AT76" s="242"/>
      <c r="AU76" s="242"/>
      <c r="AV76" s="242"/>
      <c r="AW76" s="242"/>
      <c r="AX76" s="242">
        <v>1</v>
      </c>
      <c r="AY76" s="242"/>
      <c r="AZ76" s="242"/>
      <c r="BA76" s="242"/>
      <c r="BB76" s="242"/>
      <c r="BC76" s="242">
        <f>AN76-Y76</f>
        <v>-10</v>
      </c>
      <c r="BD76" s="242"/>
      <c r="BE76" s="242"/>
      <c r="BF76" s="242"/>
      <c r="BG76" s="242"/>
      <c r="BH76" s="242">
        <f>AS76-AD76</f>
        <v>0</v>
      </c>
      <c r="BI76" s="242"/>
      <c r="BJ76" s="242"/>
      <c r="BK76" s="242"/>
      <c r="BL76" s="242"/>
      <c r="BM76" s="242">
        <f>BC76</f>
        <v>-10</v>
      </c>
      <c r="BN76" s="242"/>
      <c r="BO76" s="242"/>
      <c r="BP76" s="242"/>
      <c r="BQ76" s="242"/>
      <c r="BR76" s="9"/>
      <c r="BS76" s="9"/>
      <c r="BT76" s="9"/>
      <c r="BU76" s="9"/>
      <c r="BV76" s="9"/>
      <c r="BW76" s="9"/>
      <c r="BX76" s="9"/>
      <c r="BY76" s="9"/>
      <c r="BZ76" s="7"/>
    </row>
    <row r="77" spans="1:79" ht="55.5" customHeight="1" x14ac:dyDescent="0.3">
      <c r="A77" s="119">
        <v>0</v>
      </c>
      <c r="B77" s="119"/>
      <c r="C77" s="91" t="s">
        <v>376</v>
      </c>
      <c r="D77" s="249"/>
      <c r="E77" s="249"/>
      <c r="F77" s="249"/>
      <c r="G77" s="249"/>
      <c r="H77" s="249"/>
      <c r="I77" s="250"/>
      <c r="J77" s="337"/>
      <c r="K77" s="338"/>
      <c r="L77" s="338"/>
      <c r="M77" s="338"/>
      <c r="N77" s="339"/>
      <c r="O77" s="337"/>
      <c r="P77" s="338"/>
      <c r="Q77" s="338"/>
      <c r="R77" s="338"/>
      <c r="S77" s="338"/>
      <c r="T77" s="338"/>
      <c r="U77" s="338"/>
      <c r="V77" s="338"/>
      <c r="W77" s="338"/>
      <c r="X77" s="339"/>
      <c r="Y77" s="242">
        <v>4</v>
      </c>
      <c r="Z77" s="242"/>
      <c r="AA77" s="242"/>
      <c r="AB77" s="242"/>
      <c r="AC77" s="242"/>
      <c r="AD77" s="242">
        <v>0</v>
      </c>
      <c r="AE77" s="242"/>
      <c r="AF77" s="242"/>
      <c r="AG77" s="242"/>
      <c r="AH77" s="242"/>
      <c r="AI77" s="242">
        <f>Y77</f>
        <v>4</v>
      </c>
      <c r="AJ77" s="242"/>
      <c r="AK77" s="242"/>
      <c r="AL77" s="242"/>
      <c r="AM77" s="242"/>
      <c r="AN77" s="242">
        <v>0</v>
      </c>
      <c r="AO77" s="242"/>
      <c r="AP77" s="242"/>
      <c r="AQ77" s="242"/>
      <c r="AR77" s="242"/>
      <c r="AS77" s="242">
        <v>0</v>
      </c>
      <c r="AT77" s="242"/>
      <c r="AU77" s="242"/>
      <c r="AV77" s="242"/>
      <c r="AW77" s="242"/>
      <c r="AX77" s="242">
        <v>0</v>
      </c>
      <c r="AY77" s="242"/>
      <c r="AZ77" s="242"/>
      <c r="BA77" s="242"/>
      <c r="BB77" s="242"/>
      <c r="BC77" s="242">
        <f>AN77-Y77</f>
        <v>-4</v>
      </c>
      <c r="BD77" s="242"/>
      <c r="BE77" s="242"/>
      <c r="BF77" s="242"/>
      <c r="BG77" s="242"/>
      <c r="BH77" s="242">
        <f>AS77-AD77</f>
        <v>0</v>
      </c>
      <c r="BI77" s="242"/>
      <c r="BJ77" s="242"/>
      <c r="BK77" s="242"/>
      <c r="BL77" s="242"/>
      <c r="BM77" s="242">
        <f>BC77</f>
        <v>-4</v>
      </c>
      <c r="BN77" s="242"/>
      <c r="BO77" s="242"/>
      <c r="BP77" s="242"/>
      <c r="BQ77" s="242"/>
      <c r="BR77" s="9"/>
      <c r="BS77" s="9"/>
      <c r="BT77" s="9"/>
      <c r="BU77" s="9"/>
      <c r="BV77" s="9"/>
      <c r="BW77" s="9"/>
      <c r="BX77" s="9"/>
      <c r="BY77" s="9"/>
      <c r="BZ77" s="7"/>
    </row>
    <row r="78" spans="1:79" s="37" customFormat="1" ht="15" x14ac:dyDescent="0.3">
      <c r="A78" s="270">
        <v>0</v>
      </c>
      <c r="B78" s="270"/>
      <c r="C78" s="192" t="s">
        <v>89</v>
      </c>
      <c r="D78" s="272"/>
      <c r="E78" s="272"/>
      <c r="F78" s="272"/>
      <c r="G78" s="272"/>
      <c r="H78" s="272"/>
      <c r="I78" s="273"/>
      <c r="J78" s="280" t="s">
        <v>84</v>
      </c>
      <c r="K78" s="280"/>
      <c r="L78" s="280"/>
      <c r="M78" s="280"/>
      <c r="N78" s="280"/>
      <c r="O78" s="192" t="s">
        <v>84</v>
      </c>
      <c r="P78" s="272"/>
      <c r="Q78" s="272"/>
      <c r="R78" s="272"/>
      <c r="S78" s="272"/>
      <c r="T78" s="272"/>
      <c r="U78" s="272"/>
      <c r="V78" s="272"/>
      <c r="W78" s="272"/>
      <c r="X78" s="273"/>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39"/>
      <c r="BS78" s="39"/>
      <c r="BT78" s="39"/>
      <c r="BU78" s="39"/>
      <c r="BV78" s="39"/>
      <c r="BW78" s="39"/>
      <c r="BX78" s="39"/>
      <c r="BY78" s="39"/>
      <c r="BZ78" s="40"/>
    </row>
    <row r="79" spans="1:79" ht="41" customHeight="1" x14ac:dyDescent="0.3">
      <c r="A79" s="119">
        <v>0</v>
      </c>
      <c r="B79" s="119"/>
      <c r="C79" s="91" t="s">
        <v>210</v>
      </c>
      <c r="D79" s="249"/>
      <c r="E79" s="249"/>
      <c r="F79" s="249"/>
      <c r="G79" s="249"/>
      <c r="H79" s="249"/>
      <c r="I79" s="250"/>
      <c r="J79" s="334" t="s">
        <v>85</v>
      </c>
      <c r="K79" s="335"/>
      <c r="L79" s="335"/>
      <c r="M79" s="335"/>
      <c r="N79" s="336"/>
      <c r="O79" s="334" t="s">
        <v>94</v>
      </c>
      <c r="P79" s="335"/>
      <c r="Q79" s="335"/>
      <c r="R79" s="335"/>
      <c r="S79" s="335"/>
      <c r="T79" s="335"/>
      <c r="U79" s="335"/>
      <c r="V79" s="335"/>
      <c r="W79" s="335"/>
      <c r="X79" s="336"/>
      <c r="Y79" s="242">
        <v>182</v>
      </c>
      <c r="Z79" s="242"/>
      <c r="AA79" s="242"/>
      <c r="AB79" s="242"/>
      <c r="AC79" s="242"/>
      <c r="AD79" s="242">
        <v>0</v>
      </c>
      <c r="AE79" s="242"/>
      <c r="AF79" s="242"/>
      <c r="AG79" s="242"/>
      <c r="AH79" s="242"/>
      <c r="AI79" s="242">
        <f>Y79</f>
        <v>182</v>
      </c>
      <c r="AJ79" s="242"/>
      <c r="AK79" s="242"/>
      <c r="AL79" s="242"/>
      <c r="AM79" s="242"/>
      <c r="AN79" s="242">
        <f>AP47/AI83</f>
        <v>48.888888888888886</v>
      </c>
      <c r="AO79" s="242"/>
      <c r="AP79" s="242"/>
      <c r="AQ79" s="242"/>
      <c r="AR79" s="242"/>
      <c r="AS79" s="242">
        <v>0</v>
      </c>
      <c r="AT79" s="242"/>
      <c r="AU79" s="242"/>
      <c r="AV79" s="242"/>
      <c r="AW79" s="242"/>
      <c r="AX79" s="242">
        <v>49</v>
      </c>
      <c r="AY79" s="242"/>
      <c r="AZ79" s="242"/>
      <c r="BA79" s="242"/>
      <c r="BB79" s="242"/>
      <c r="BC79" s="242">
        <f>AN79-Y79</f>
        <v>-133.11111111111111</v>
      </c>
      <c r="BD79" s="242"/>
      <c r="BE79" s="242"/>
      <c r="BF79" s="242"/>
      <c r="BG79" s="242"/>
      <c r="BH79" s="242">
        <f>AS79-AD79</f>
        <v>0</v>
      </c>
      <c r="BI79" s="242"/>
      <c r="BJ79" s="242"/>
      <c r="BK79" s="242"/>
      <c r="BL79" s="242"/>
      <c r="BM79" s="242">
        <f>BC79</f>
        <v>-133.11111111111111</v>
      </c>
      <c r="BN79" s="242"/>
      <c r="BO79" s="242"/>
      <c r="BP79" s="242"/>
      <c r="BQ79" s="242"/>
      <c r="BR79" s="9"/>
      <c r="BS79" s="9"/>
      <c r="BT79" s="9"/>
      <c r="BU79" s="9"/>
      <c r="BV79" s="9"/>
      <c r="BW79" s="9"/>
      <c r="BX79" s="9"/>
      <c r="BY79" s="9"/>
      <c r="BZ79" s="7"/>
    </row>
    <row r="80" spans="1:79" ht="50" customHeight="1" x14ac:dyDescent="0.3">
      <c r="A80" s="119">
        <v>0</v>
      </c>
      <c r="B80" s="119"/>
      <c r="C80" s="91" t="s">
        <v>377</v>
      </c>
      <c r="D80" s="249"/>
      <c r="E80" s="249"/>
      <c r="F80" s="249"/>
      <c r="G80" s="249"/>
      <c r="H80" s="249"/>
      <c r="I80" s="250"/>
      <c r="J80" s="337"/>
      <c r="K80" s="338"/>
      <c r="L80" s="338"/>
      <c r="M80" s="338"/>
      <c r="N80" s="339"/>
      <c r="O80" s="337"/>
      <c r="P80" s="338"/>
      <c r="Q80" s="338"/>
      <c r="R80" s="338"/>
      <c r="S80" s="338"/>
      <c r="T80" s="338"/>
      <c r="U80" s="338"/>
      <c r="V80" s="338"/>
      <c r="W80" s="338"/>
      <c r="X80" s="339"/>
      <c r="Y80" s="242">
        <v>205</v>
      </c>
      <c r="Z80" s="242"/>
      <c r="AA80" s="242"/>
      <c r="AB80" s="242"/>
      <c r="AC80" s="242"/>
      <c r="AD80" s="242">
        <v>0</v>
      </c>
      <c r="AE80" s="242"/>
      <c r="AF80" s="242"/>
      <c r="AG80" s="242"/>
      <c r="AH80" s="242"/>
      <c r="AI80" s="242">
        <f>Y80</f>
        <v>205</v>
      </c>
      <c r="AJ80" s="242"/>
      <c r="AK80" s="242"/>
      <c r="AL80" s="242"/>
      <c r="AM80" s="242"/>
      <c r="AN80" s="242">
        <v>0</v>
      </c>
      <c r="AO80" s="242"/>
      <c r="AP80" s="242"/>
      <c r="AQ80" s="242"/>
      <c r="AR80" s="242"/>
      <c r="AS80" s="242">
        <v>0</v>
      </c>
      <c r="AT80" s="242"/>
      <c r="AU80" s="242"/>
      <c r="AV80" s="242"/>
      <c r="AW80" s="242"/>
      <c r="AX80" s="242">
        <v>0</v>
      </c>
      <c r="AY80" s="242"/>
      <c r="AZ80" s="242"/>
      <c r="BA80" s="242"/>
      <c r="BB80" s="242"/>
      <c r="BC80" s="242">
        <f>AN80-Y80</f>
        <v>-205</v>
      </c>
      <c r="BD80" s="242"/>
      <c r="BE80" s="242"/>
      <c r="BF80" s="242"/>
      <c r="BG80" s="242"/>
      <c r="BH80" s="242">
        <f>AS80-AD80</f>
        <v>0</v>
      </c>
      <c r="BI80" s="242"/>
      <c r="BJ80" s="242"/>
      <c r="BK80" s="242"/>
      <c r="BL80" s="242"/>
      <c r="BM80" s="242">
        <f>BC80</f>
        <v>-205</v>
      </c>
      <c r="BN80" s="242"/>
      <c r="BO80" s="242"/>
      <c r="BP80" s="242"/>
      <c r="BQ80" s="242"/>
      <c r="BR80" s="9"/>
      <c r="BS80" s="9"/>
      <c r="BT80" s="9"/>
      <c r="BU80" s="9"/>
      <c r="BV80" s="9"/>
      <c r="BW80" s="9"/>
      <c r="BX80" s="9"/>
      <c r="BY80" s="9"/>
      <c r="BZ80" s="7"/>
    </row>
    <row r="81" spans="1:79" s="37" customFormat="1" ht="15" x14ac:dyDescent="0.3">
      <c r="A81" s="270">
        <v>0</v>
      </c>
      <c r="B81" s="270"/>
      <c r="C81" s="192" t="s">
        <v>92</v>
      </c>
      <c r="D81" s="272"/>
      <c r="E81" s="272"/>
      <c r="F81" s="272"/>
      <c r="G81" s="272"/>
      <c r="H81" s="272"/>
      <c r="I81" s="273"/>
      <c r="J81" s="280" t="s">
        <v>84</v>
      </c>
      <c r="K81" s="280"/>
      <c r="L81" s="280"/>
      <c r="M81" s="280"/>
      <c r="N81" s="280"/>
      <c r="O81" s="192" t="s">
        <v>84</v>
      </c>
      <c r="P81" s="272"/>
      <c r="Q81" s="272"/>
      <c r="R81" s="272"/>
      <c r="S81" s="272"/>
      <c r="T81" s="272"/>
      <c r="U81" s="272"/>
      <c r="V81" s="272"/>
      <c r="W81" s="272"/>
      <c r="X81" s="273"/>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39"/>
      <c r="BS81" s="39"/>
      <c r="BT81" s="39"/>
      <c r="BU81" s="39"/>
      <c r="BV81" s="39"/>
      <c r="BW81" s="39"/>
      <c r="BX81" s="39"/>
      <c r="BY81" s="39"/>
      <c r="BZ81" s="40"/>
    </row>
    <row r="82" spans="1:79" ht="44.5" customHeight="1" x14ac:dyDescent="0.3">
      <c r="A82" s="119">
        <v>0</v>
      </c>
      <c r="B82" s="119"/>
      <c r="C82" s="91" t="s">
        <v>378</v>
      </c>
      <c r="D82" s="249"/>
      <c r="E82" s="249"/>
      <c r="F82" s="249"/>
      <c r="G82" s="249"/>
      <c r="H82" s="249"/>
      <c r="I82" s="250"/>
      <c r="J82" s="334" t="s">
        <v>311</v>
      </c>
      <c r="K82" s="335"/>
      <c r="L82" s="335"/>
      <c r="M82" s="335"/>
      <c r="N82" s="336"/>
      <c r="O82" s="334" t="s">
        <v>94</v>
      </c>
      <c r="P82" s="335"/>
      <c r="Q82" s="335"/>
      <c r="R82" s="335"/>
      <c r="S82" s="335"/>
      <c r="T82" s="335"/>
      <c r="U82" s="335"/>
      <c r="V82" s="335"/>
      <c r="W82" s="335"/>
      <c r="X82" s="336"/>
      <c r="Y82" s="242">
        <v>140</v>
      </c>
      <c r="Z82" s="242"/>
      <c r="AA82" s="242"/>
      <c r="AB82" s="242"/>
      <c r="AC82" s="242"/>
      <c r="AD82" s="242">
        <v>0</v>
      </c>
      <c r="AE82" s="242"/>
      <c r="AF82" s="242"/>
      <c r="AG82" s="242"/>
      <c r="AH82" s="242"/>
      <c r="AI82" s="242">
        <f>Y82</f>
        <v>140</v>
      </c>
      <c r="AJ82" s="242"/>
      <c r="AK82" s="242"/>
      <c r="AL82" s="242"/>
      <c r="AM82" s="242"/>
      <c r="AN82" s="242">
        <v>140</v>
      </c>
      <c r="AO82" s="242"/>
      <c r="AP82" s="242"/>
      <c r="AQ82" s="242"/>
      <c r="AR82" s="242"/>
      <c r="AS82" s="242">
        <v>0</v>
      </c>
      <c r="AT82" s="242"/>
      <c r="AU82" s="242"/>
      <c r="AV82" s="242"/>
      <c r="AW82" s="242"/>
      <c r="AX82" s="242">
        <f>AN82</f>
        <v>140</v>
      </c>
      <c r="AY82" s="242"/>
      <c r="AZ82" s="242"/>
      <c r="BA82" s="242"/>
      <c r="BB82" s="242"/>
      <c r="BC82" s="242">
        <f>AN82-Y82</f>
        <v>0</v>
      </c>
      <c r="BD82" s="242"/>
      <c r="BE82" s="242"/>
      <c r="BF82" s="242"/>
      <c r="BG82" s="242"/>
      <c r="BH82" s="242">
        <f>AS82-AD82</f>
        <v>0</v>
      </c>
      <c r="BI82" s="242"/>
      <c r="BJ82" s="242"/>
      <c r="BK82" s="242"/>
      <c r="BL82" s="242"/>
      <c r="BM82" s="242">
        <f>BC82</f>
        <v>0</v>
      </c>
      <c r="BN82" s="242"/>
      <c r="BO82" s="242"/>
      <c r="BP82" s="242"/>
      <c r="BQ82" s="242"/>
      <c r="BR82" s="9"/>
      <c r="BS82" s="9"/>
      <c r="BT82" s="9"/>
      <c r="BU82" s="9"/>
      <c r="BV82" s="9"/>
      <c r="BW82" s="9"/>
      <c r="BX82" s="9"/>
      <c r="BY82" s="9"/>
      <c r="BZ82" s="7"/>
    </row>
    <row r="83" spans="1:79" ht="45.5" customHeight="1" x14ac:dyDescent="0.3">
      <c r="A83" s="119">
        <v>0</v>
      </c>
      <c r="B83" s="119"/>
      <c r="C83" s="91" t="s">
        <v>211</v>
      </c>
      <c r="D83" s="249"/>
      <c r="E83" s="249"/>
      <c r="F83" s="249"/>
      <c r="G83" s="249"/>
      <c r="H83" s="249"/>
      <c r="I83" s="250"/>
      <c r="J83" s="337"/>
      <c r="K83" s="338"/>
      <c r="L83" s="338"/>
      <c r="M83" s="338"/>
      <c r="N83" s="339"/>
      <c r="O83" s="337"/>
      <c r="P83" s="338"/>
      <c r="Q83" s="338"/>
      <c r="R83" s="338"/>
      <c r="S83" s="338"/>
      <c r="T83" s="338"/>
      <c r="U83" s="338"/>
      <c r="V83" s="338"/>
      <c r="W83" s="338"/>
      <c r="X83" s="339"/>
      <c r="Y83" s="242">
        <v>135</v>
      </c>
      <c r="Z83" s="242"/>
      <c r="AA83" s="242"/>
      <c r="AB83" s="242"/>
      <c r="AC83" s="242"/>
      <c r="AD83" s="242">
        <v>0</v>
      </c>
      <c r="AE83" s="242"/>
      <c r="AF83" s="242"/>
      <c r="AG83" s="242"/>
      <c r="AH83" s="242"/>
      <c r="AI83" s="242">
        <f>Y83</f>
        <v>135</v>
      </c>
      <c r="AJ83" s="242"/>
      <c r="AK83" s="242"/>
      <c r="AL83" s="242"/>
      <c r="AM83" s="242"/>
      <c r="AN83" s="242">
        <v>135</v>
      </c>
      <c r="AO83" s="242"/>
      <c r="AP83" s="242"/>
      <c r="AQ83" s="242"/>
      <c r="AR83" s="242"/>
      <c r="AS83" s="242">
        <v>0</v>
      </c>
      <c r="AT83" s="242"/>
      <c r="AU83" s="242"/>
      <c r="AV83" s="242"/>
      <c r="AW83" s="242"/>
      <c r="AX83" s="242">
        <f>AN83</f>
        <v>135</v>
      </c>
      <c r="AY83" s="242"/>
      <c r="AZ83" s="242"/>
      <c r="BA83" s="242"/>
      <c r="BB83" s="242"/>
      <c r="BC83" s="242">
        <f>AN83-Y83</f>
        <v>0</v>
      </c>
      <c r="BD83" s="242"/>
      <c r="BE83" s="242"/>
      <c r="BF83" s="242"/>
      <c r="BG83" s="242"/>
      <c r="BH83" s="242">
        <f>AS83-AD83</f>
        <v>0</v>
      </c>
      <c r="BI83" s="242"/>
      <c r="BJ83" s="242"/>
      <c r="BK83" s="242"/>
      <c r="BL83" s="242"/>
      <c r="BM83" s="242">
        <f>BC83</f>
        <v>0</v>
      </c>
      <c r="BN83" s="242"/>
      <c r="BO83" s="242"/>
      <c r="BP83" s="242"/>
      <c r="BQ83" s="242"/>
      <c r="BR83" s="9"/>
      <c r="BS83" s="9"/>
      <c r="BT83" s="9"/>
      <c r="BU83" s="9"/>
      <c r="BV83" s="9"/>
      <c r="BW83" s="9"/>
      <c r="BX83" s="9"/>
      <c r="BY83" s="9"/>
      <c r="BZ83" s="7"/>
    </row>
    <row r="84" spans="1:79" s="37" customFormat="1" ht="15" x14ac:dyDescent="0.3">
      <c r="A84" s="270">
        <v>0</v>
      </c>
      <c r="B84" s="270"/>
      <c r="C84" s="192" t="s">
        <v>95</v>
      </c>
      <c r="D84" s="272"/>
      <c r="E84" s="272"/>
      <c r="F84" s="272"/>
      <c r="G84" s="272"/>
      <c r="H84" s="272"/>
      <c r="I84" s="273"/>
      <c r="J84" s="280" t="s">
        <v>84</v>
      </c>
      <c r="K84" s="280"/>
      <c r="L84" s="280"/>
      <c r="M84" s="280"/>
      <c r="N84" s="280"/>
      <c r="O84" s="192" t="s">
        <v>84</v>
      </c>
      <c r="P84" s="272"/>
      <c r="Q84" s="272"/>
      <c r="R84" s="272"/>
      <c r="S84" s="272"/>
      <c r="T84" s="272"/>
      <c r="U84" s="272"/>
      <c r="V84" s="272"/>
      <c r="W84" s="272"/>
      <c r="X84" s="273"/>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39"/>
      <c r="BS84" s="39"/>
      <c r="BT84" s="39"/>
      <c r="BU84" s="39"/>
      <c r="BV84" s="39"/>
      <c r="BW84" s="39"/>
      <c r="BX84" s="39"/>
      <c r="BY84" s="39"/>
      <c r="BZ84" s="40"/>
    </row>
    <row r="85" spans="1:79" ht="49.5" customHeight="1" x14ac:dyDescent="0.3">
      <c r="A85" s="119">
        <v>0</v>
      </c>
      <c r="B85" s="119"/>
      <c r="C85" s="91" t="s">
        <v>212</v>
      </c>
      <c r="D85" s="249"/>
      <c r="E85" s="249"/>
      <c r="F85" s="249"/>
      <c r="G85" s="249"/>
      <c r="H85" s="249"/>
      <c r="I85" s="250"/>
      <c r="J85" s="251" t="s">
        <v>96</v>
      </c>
      <c r="K85" s="251"/>
      <c r="L85" s="251"/>
      <c r="M85" s="251"/>
      <c r="N85" s="251"/>
      <c r="O85" s="94" t="s">
        <v>94</v>
      </c>
      <c r="P85" s="252"/>
      <c r="Q85" s="252"/>
      <c r="R85" s="252"/>
      <c r="S85" s="252"/>
      <c r="T85" s="252"/>
      <c r="U85" s="252"/>
      <c r="V85" s="252"/>
      <c r="W85" s="252"/>
      <c r="X85" s="253"/>
      <c r="Y85" s="242">
        <v>750</v>
      </c>
      <c r="Z85" s="242"/>
      <c r="AA85" s="242"/>
      <c r="AB85" s="242"/>
      <c r="AC85" s="242"/>
      <c r="AD85" s="242">
        <v>0</v>
      </c>
      <c r="AE85" s="242"/>
      <c r="AF85" s="242"/>
      <c r="AG85" s="242"/>
      <c r="AH85" s="242"/>
      <c r="AI85" s="242">
        <f>Y85</f>
        <v>750</v>
      </c>
      <c r="AJ85" s="242"/>
      <c r="AK85" s="242"/>
      <c r="AL85" s="242"/>
      <c r="AM85" s="242"/>
      <c r="AN85" s="242">
        <v>0</v>
      </c>
      <c r="AO85" s="242"/>
      <c r="AP85" s="242"/>
      <c r="AQ85" s="242"/>
      <c r="AR85" s="242"/>
      <c r="AS85" s="242">
        <v>0</v>
      </c>
      <c r="AT85" s="242"/>
      <c r="AU85" s="242"/>
      <c r="AV85" s="242"/>
      <c r="AW85" s="242"/>
      <c r="AX85" s="242">
        <v>0</v>
      </c>
      <c r="AY85" s="242"/>
      <c r="AZ85" s="242"/>
      <c r="BA85" s="242"/>
      <c r="BB85" s="242"/>
      <c r="BC85" s="242">
        <f>AN85-Y85</f>
        <v>-750</v>
      </c>
      <c r="BD85" s="242"/>
      <c r="BE85" s="242"/>
      <c r="BF85" s="242"/>
      <c r="BG85" s="242"/>
      <c r="BH85" s="242">
        <f>AS85-AD85</f>
        <v>0</v>
      </c>
      <c r="BI85" s="242"/>
      <c r="BJ85" s="242"/>
      <c r="BK85" s="242"/>
      <c r="BL85" s="242"/>
      <c r="BM85" s="242">
        <f>BC85</f>
        <v>-750</v>
      </c>
      <c r="BN85" s="242"/>
      <c r="BO85" s="242"/>
      <c r="BP85" s="242"/>
      <c r="BQ85" s="242"/>
      <c r="BR85" s="9"/>
      <c r="BS85" s="9"/>
      <c r="BT85" s="9"/>
      <c r="BU85" s="9"/>
      <c r="BV85" s="9"/>
      <c r="BW85" s="9"/>
      <c r="BX85" s="9"/>
      <c r="BY85" s="9"/>
      <c r="BZ85" s="7"/>
    </row>
    <row r="86" spans="1:79" ht="15.5" x14ac:dyDescent="0.3">
      <c r="A86" s="28"/>
      <c r="B86" s="28"/>
      <c r="C86" s="29"/>
      <c r="D86" s="29"/>
      <c r="E86" s="29"/>
      <c r="F86" s="29"/>
      <c r="G86" s="29"/>
      <c r="H86" s="29"/>
      <c r="I86" s="29"/>
      <c r="J86" s="29"/>
      <c r="K86" s="29"/>
      <c r="L86" s="29"/>
      <c r="M86" s="29"/>
      <c r="N86" s="29"/>
      <c r="O86" s="29"/>
      <c r="P86" s="29"/>
      <c r="Q86" s="29"/>
      <c r="R86" s="29"/>
      <c r="S86" s="29"/>
      <c r="T86" s="29"/>
      <c r="U86" s="29"/>
      <c r="V86" s="29"/>
      <c r="W86" s="29"/>
      <c r="X86" s="29"/>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c r="AY86" s="31"/>
      <c r="AZ86" s="31"/>
      <c r="BA86" s="31"/>
      <c r="BB86" s="31"/>
      <c r="BC86" s="31"/>
      <c r="BD86" s="31"/>
      <c r="BE86" s="31"/>
      <c r="BF86" s="31"/>
      <c r="BG86" s="31"/>
      <c r="BH86" s="31"/>
      <c r="BI86" s="31"/>
      <c r="BJ86" s="31"/>
      <c r="BK86" s="31"/>
      <c r="BL86" s="31"/>
      <c r="BM86" s="31"/>
      <c r="BN86" s="31"/>
      <c r="BO86" s="31"/>
      <c r="BP86" s="31"/>
      <c r="BQ86" s="31"/>
      <c r="BR86" s="9"/>
      <c r="BS86" s="9"/>
      <c r="BT86" s="9"/>
      <c r="BU86" s="9"/>
      <c r="BV86" s="9"/>
      <c r="BW86" s="9"/>
      <c r="BX86" s="9"/>
      <c r="BY86" s="9"/>
      <c r="BZ86" s="7"/>
    </row>
    <row r="87" spans="1:79" ht="15.75" customHeight="1" x14ac:dyDescent="0.3">
      <c r="A87" s="118" t="s">
        <v>62</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row>
    <row r="88" spans="1:79" ht="9" customHeight="1" x14ac:dyDescent="0.3">
      <c r="A88" s="28"/>
      <c r="B88" s="28"/>
      <c r="C88" s="29"/>
      <c r="D88" s="29"/>
      <c r="E88" s="29"/>
      <c r="F88" s="29"/>
      <c r="G88" s="29"/>
      <c r="H88" s="29"/>
      <c r="I88" s="29"/>
      <c r="J88" s="29"/>
      <c r="K88" s="29"/>
      <c r="L88" s="29"/>
      <c r="M88" s="29"/>
      <c r="N88" s="29"/>
      <c r="O88" s="29"/>
      <c r="P88" s="29"/>
      <c r="Q88" s="29"/>
      <c r="R88" s="29"/>
      <c r="S88" s="29"/>
      <c r="T88" s="29"/>
      <c r="U88" s="29"/>
      <c r="V88" s="29"/>
      <c r="W88" s="29"/>
      <c r="X88" s="29"/>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c r="AY88" s="31"/>
      <c r="AZ88" s="31"/>
      <c r="BA88" s="31"/>
      <c r="BB88" s="31"/>
      <c r="BC88" s="31"/>
      <c r="BD88" s="31"/>
      <c r="BE88" s="31"/>
      <c r="BF88" s="31"/>
      <c r="BG88" s="31"/>
      <c r="BH88" s="31"/>
      <c r="BI88" s="31"/>
      <c r="BJ88" s="31"/>
      <c r="BK88" s="31"/>
      <c r="BL88" s="31"/>
      <c r="BM88" s="31"/>
      <c r="BN88" s="31"/>
      <c r="BO88" s="31"/>
      <c r="BP88" s="31"/>
      <c r="BQ88" s="31"/>
      <c r="BR88" s="9"/>
      <c r="BS88" s="9"/>
      <c r="BT88" s="9"/>
      <c r="BU88" s="9"/>
      <c r="BV88" s="9"/>
      <c r="BW88" s="9"/>
      <c r="BX88" s="9"/>
      <c r="BY88" s="9"/>
      <c r="BZ88" s="7"/>
    </row>
    <row r="89" spans="1:79" ht="31" customHeight="1" x14ac:dyDescent="0.3">
      <c r="A89" s="318" t="s">
        <v>3</v>
      </c>
      <c r="B89" s="319"/>
      <c r="C89" s="318" t="s">
        <v>6</v>
      </c>
      <c r="D89" s="323"/>
      <c r="E89" s="323"/>
      <c r="F89" s="323"/>
      <c r="G89" s="323"/>
      <c r="H89" s="323"/>
      <c r="I89" s="319"/>
      <c r="J89" s="318" t="s">
        <v>5</v>
      </c>
      <c r="K89" s="323"/>
      <c r="L89" s="323"/>
      <c r="M89" s="323"/>
      <c r="N89" s="319"/>
      <c r="O89" s="89" t="s">
        <v>63</v>
      </c>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28"/>
      <c r="BA89" s="328"/>
      <c r="BB89" s="328"/>
      <c r="BC89" s="328"/>
      <c r="BD89" s="328"/>
      <c r="BE89" s="328"/>
      <c r="BF89" s="328"/>
      <c r="BG89" s="328"/>
      <c r="BH89" s="328"/>
      <c r="BI89" s="328"/>
      <c r="BJ89" s="328"/>
      <c r="BK89" s="328"/>
      <c r="BL89" s="328"/>
      <c r="BM89" s="328"/>
      <c r="BN89" s="328"/>
      <c r="BO89" s="328"/>
      <c r="BP89" s="328"/>
      <c r="BQ89" s="329"/>
      <c r="BR89" s="8"/>
      <c r="BS89" s="8"/>
      <c r="BT89" s="8"/>
      <c r="BU89" s="8"/>
      <c r="BV89" s="8"/>
      <c r="BW89" s="8"/>
      <c r="BX89" s="8"/>
      <c r="BY89" s="8"/>
      <c r="BZ89" s="7"/>
    </row>
    <row r="90" spans="1:79" s="59" customFormat="1" ht="12" customHeight="1" x14ac:dyDescent="0.25">
      <c r="A90" s="239">
        <v>1</v>
      </c>
      <c r="B90" s="239"/>
      <c r="C90" s="239">
        <v>2</v>
      </c>
      <c r="D90" s="239"/>
      <c r="E90" s="239"/>
      <c r="F90" s="239"/>
      <c r="G90" s="239"/>
      <c r="H90" s="239"/>
      <c r="I90" s="239"/>
      <c r="J90" s="239">
        <v>3</v>
      </c>
      <c r="K90" s="239"/>
      <c r="L90" s="239"/>
      <c r="M90" s="239"/>
      <c r="N90" s="239"/>
      <c r="O90" s="71">
        <v>4</v>
      </c>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7"/>
      <c r="BR90" s="57"/>
      <c r="BS90" s="57"/>
      <c r="BT90" s="57"/>
      <c r="BU90" s="57"/>
      <c r="BV90" s="57"/>
      <c r="BW90" s="57"/>
      <c r="BX90" s="57"/>
      <c r="BY90" s="57"/>
      <c r="BZ90" s="58"/>
    </row>
    <row r="91" spans="1:79" s="34" customFormat="1" ht="12.75" hidden="1" customHeight="1" x14ac:dyDescent="0.3">
      <c r="A91" s="243" t="s">
        <v>36</v>
      </c>
      <c r="B91" s="243"/>
      <c r="C91" s="130" t="s">
        <v>14</v>
      </c>
      <c r="D91" s="131"/>
      <c r="E91" s="131"/>
      <c r="F91" s="131"/>
      <c r="G91" s="131"/>
      <c r="H91" s="131"/>
      <c r="I91" s="132"/>
      <c r="J91" s="243" t="s">
        <v>15</v>
      </c>
      <c r="K91" s="243"/>
      <c r="L91" s="243"/>
      <c r="M91" s="243"/>
      <c r="N91" s="243"/>
      <c r="O91" s="202" t="s">
        <v>71</v>
      </c>
      <c r="P91" s="203"/>
      <c r="Q91" s="203"/>
      <c r="R91" s="203"/>
      <c r="S91" s="203"/>
      <c r="T91" s="203"/>
      <c r="U91" s="203"/>
      <c r="V91" s="203"/>
      <c r="W91" s="203"/>
      <c r="X91" s="203"/>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7"/>
      <c r="BR91" s="35"/>
      <c r="BS91" s="35"/>
      <c r="BT91" s="33"/>
      <c r="BU91" s="33"/>
      <c r="BV91" s="33"/>
      <c r="BW91" s="33"/>
      <c r="BX91" s="33"/>
      <c r="BY91" s="33"/>
      <c r="BZ91" s="33"/>
      <c r="CA91" s="34" t="s">
        <v>70</v>
      </c>
    </row>
    <row r="92" spans="1:79" s="43" customFormat="1" ht="15" x14ac:dyDescent="0.3">
      <c r="A92" s="262">
        <v>0</v>
      </c>
      <c r="B92" s="262"/>
      <c r="C92" s="283" t="s">
        <v>83</v>
      </c>
      <c r="D92" s="283"/>
      <c r="E92" s="283"/>
      <c r="F92" s="283"/>
      <c r="G92" s="283"/>
      <c r="H92" s="283"/>
      <c r="I92" s="283"/>
      <c r="J92" s="262"/>
      <c r="K92" s="262"/>
      <c r="L92" s="262"/>
      <c r="M92" s="262"/>
      <c r="N92" s="262"/>
      <c r="O92" s="86"/>
      <c r="P92" s="87"/>
      <c r="Q92" s="87"/>
      <c r="R92" s="87"/>
      <c r="S92" s="87"/>
      <c r="T92" s="87"/>
      <c r="U92" s="87"/>
      <c r="V92" s="87"/>
      <c r="W92" s="87"/>
      <c r="X92" s="87"/>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5"/>
      <c r="BR92" s="41"/>
      <c r="BS92" s="41"/>
      <c r="BT92" s="41"/>
      <c r="BU92" s="41"/>
      <c r="BV92" s="41"/>
      <c r="BW92" s="41"/>
      <c r="BX92" s="41"/>
      <c r="BY92" s="41"/>
      <c r="BZ92" s="42"/>
      <c r="CA92" s="43" t="s">
        <v>65</v>
      </c>
    </row>
    <row r="93" spans="1:79" s="43" customFormat="1" ht="31.5" customHeight="1" x14ac:dyDescent="0.3">
      <c r="A93" s="239">
        <v>1</v>
      </c>
      <c r="B93" s="239"/>
      <c r="C93" s="238" t="s">
        <v>209</v>
      </c>
      <c r="D93" s="238"/>
      <c r="E93" s="238"/>
      <c r="F93" s="238"/>
      <c r="G93" s="238"/>
      <c r="H93" s="238"/>
      <c r="I93" s="238"/>
      <c r="J93" s="343" t="s">
        <v>85</v>
      </c>
      <c r="K93" s="344"/>
      <c r="L93" s="344"/>
      <c r="M93" s="344"/>
      <c r="N93" s="345"/>
      <c r="O93" s="77" t="s">
        <v>542</v>
      </c>
      <c r="P93" s="78"/>
      <c r="Q93" s="78"/>
      <c r="R93" s="78"/>
      <c r="S93" s="78"/>
      <c r="T93" s="78"/>
      <c r="U93" s="78"/>
      <c r="V93" s="78"/>
      <c r="W93" s="78"/>
      <c r="X93" s="78"/>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1"/>
      <c r="BR93" s="41"/>
      <c r="BS93" s="41"/>
      <c r="BT93" s="41"/>
      <c r="BU93" s="41"/>
      <c r="BV93" s="41"/>
      <c r="BW93" s="41"/>
      <c r="BX93" s="41"/>
      <c r="BY93" s="41"/>
      <c r="BZ93" s="42"/>
    </row>
    <row r="94" spans="1:79" s="43" customFormat="1" ht="55.5" customHeight="1" x14ac:dyDescent="0.3">
      <c r="A94" s="239">
        <v>2</v>
      </c>
      <c r="B94" s="239"/>
      <c r="C94" s="238" t="s">
        <v>376</v>
      </c>
      <c r="D94" s="238"/>
      <c r="E94" s="238"/>
      <c r="F94" s="238"/>
      <c r="G94" s="238"/>
      <c r="H94" s="238"/>
      <c r="I94" s="238"/>
      <c r="J94" s="346"/>
      <c r="K94" s="347"/>
      <c r="L94" s="347"/>
      <c r="M94" s="347"/>
      <c r="N94" s="348"/>
      <c r="O94" s="77" t="s">
        <v>543</v>
      </c>
      <c r="P94" s="78"/>
      <c r="Q94" s="78"/>
      <c r="R94" s="78"/>
      <c r="S94" s="78"/>
      <c r="T94" s="78"/>
      <c r="U94" s="78"/>
      <c r="V94" s="78"/>
      <c r="W94" s="78"/>
      <c r="X94" s="78"/>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1"/>
      <c r="BR94" s="41"/>
      <c r="BS94" s="41"/>
      <c r="BT94" s="41"/>
      <c r="BU94" s="41"/>
      <c r="BV94" s="41"/>
      <c r="BW94" s="41"/>
      <c r="BX94" s="41"/>
      <c r="BY94" s="41"/>
      <c r="BZ94" s="42"/>
    </row>
    <row r="95" spans="1:79" s="43" customFormat="1" ht="15" x14ac:dyDescent="0.3">
      <c r="A95" s="239">
        <v>0</v>
      </c>
      <c r="B95" s="239"/>
      <c r="C95" s="283" t="s">
        <v>89</v>
      </c>
      <c r="D95" s="283"/>
      <c r="E95" s="283"/>
      <c r="F95" s="283"/>
      <c r="G95" s="283"/>
      <c r="H95" s="283"/>
      <c r="I95" s="283"/>
      <c r="J95" s="262"/>
      <c r="K95" s="262"/>
      <c r="L95" s="262"/>
      <c r="M95" s="262"/>
      <c r="N95" s="262"/>
      <c r="O95" s="86"/>
      <c r="P95" s="87"/>
      <c r="Q95" s="87"/>
      <c r="R95" s="87"/>
      <c r="S95" s="87"/>
      <c r="T95" s="87"/>
      <c r="U95" s="87"/>
      <c r="V95" s="87"/>
      <c r="W95" s="87"/>
      <c r="X95" s="87"/>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5"/>
      <c r="BR95" s="41"/>
      <c r="BS95" s="41"/>
      <c r="BT95" s="41"/>
      <c r="BU95" s="41"/>
      <c r="BV95" s="41"/>
      <c r="BW95" s="41"/>
      <c r="BX95" s="41"/>
      <c r="BY95" s="41"/>
      <c r="BZ95" s="42"/>
    </row>
    <row r="96" spans="1:79" s="43" customFormat="1" ht="38.5" customHeight="1" x14ac:dyDescent="0.3">
      <c r="A96" s="239">
        <v>3</v>
      </c>
      <c r="B96" s="239"/>
      <c r="C96" s="238" t="s">
        <v>379</v>
      </c>
      <c r="D96" s="238"/>
      <c r="E96" s="238"/>
      <c r="F96" s="238"/>
      <c r="G96" s="238"/>
      <c r="H96" s="238"/>
      <c r="I96" s="238"/>
      <c r="J96" s="343" t="s">
        <v>85</v>
      </c>
      <c r="K96" s="344"/>
      <c r="L96" s="344"/>
      <c r="M96" s="344"/>
      <c r="N96" s="345"/>
      <c r="O96" s="77" t="s">
        <v>544</v>
      </c>
      <c r="P96" s="78"/>
      <c r="Q96" s="78"/>
      <c r="R96" s="78"/>
      <c r="S96" s="78"/>
      <c r="T96" s="78"/>
      <c r="U96" s="78"/>
      <c r="V96" s="78"/>
      <c r="W96" s="78"/>
      <c r="X96" s="78"/>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1"/>
      <c r="BR96" s="41"/>
      <c r="BS96" s="41"/>
      <c r="BT96" s="41"/>
      <c r="BU96" s="41"/>
      <c r="BV96" s="41"/>
      <c r="BW96" s="41"/>
      <c r="BX96" s="41"/>
      <c r="BY96" s="41"/>
      <c r="BZ96" s="42"/>
    </row>
    <row r="97" spans="1:78" s="43" customFormat="1" ht="49.5" customHeight="1" x14ac:dyDescent="0.3">
      <c r="A97" s="239">
        <v>4</v>
      </c>
      <c r="B97" s="239"/>
      <c r="C97" s="238" t="s">
        <v>380</v>
      </c>
      <c r="D97" s="238"/>
      <c r="E97" s="238"/>
      <c r="F97" s="238"/>
      <c r="G97" s="238"/>
      <c r="H97" s="238"/>
      <c r="I97" s="238"/>
      <c r="J97" s="346"/>
      <c r="K97" s="347"/>
      <c r="L97" s="347"/>
      <c r="M97" s="347"/>
      <c r="N97" s="348"/>
      <c r="O97" s="77" t="s">
        <v>545</v>
      </c>
      <c r="P97" s="78"/>
      <c r="Q97" s="78"/>
      <c r="R97" s="78"/>
      <c r="S97" s="78"/>
      <c r="T97" s="78"/>
      <c r="U97" s="78"/>
      <c r="V97" s="78"/>
      <c r="W97" s="78"/>
      <c r="X97" s="78"/>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1"/>
      <c r="BR97" s="41"/>
      <c r="BS97" s="41"/>
      <c r="BT97" s="41"/>
      <c r="BU97" s="41"/>
      <c r="BV97" s="41"/>
      <c r="BW97" s="41"/>
      <c r="BX97" s="41"/>
      <c r="BY97" s="41"/>
      <c r="BZ97" s="42"/>
    </row>
    <row r="98" spans="1:78" s="43" customFormat="1" ht="15" hidden="1" x14ac:dyDescent="0.3">
      <c r="A98" s="239">
        <v>0</v>
      </c>
      <c r="B98" s="239"/>
      <c r="C98" s="300" t="s">
        <v>92</v>
      </c>
      <c r="D98" s="300"/>
      <c r="E98" s="300"/>
      <c r="F98" s="300"/>
      <c r="G98" s="300"/>
      <c r="H98" s="300"/>
      <c r="I98" s="300"/>
      <c r="J98" s="262"/>
      <c r="K98" s="262"/>
      <c r="L98" s="262"/>
      <c r="M98" s="262"/>
      <c r="N98" s="262"/>
      <c r="O98" s="86"/>
      <c r="P98" s="87"/>
      <c r="Q98" s="87"/>
      <c r="R98" s="87"/>
      <c r="S98" s="87"/>
      <c r="T98" s="87"/>
      <c r="U98" s="87"/>
      <c r="V98" s="87"/>
      <c r="W98" s="87"/>
      <c r="X98" s="87"/>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5"/>
      <c r="BR98" s="41"/>
      <c r="BS98" s="41"/>
      <c r="BT98" s="41"/>
      <c r="BU98" s="41"/>
      <c r="BV98" s="41"/>
      <c r="BW98" s="41"/>
      <c r="BX98" s="41"/>
      <c r="BY98" s="41"/>
      <c r="BZ98" s="42"/>
    </row>
    <row r="99" spans="1:78" s="43" customFormat="1" ht="36" hidden="1" customHeight="1" x14ac:dyDescent="0.3">
      <c r="A99" s="239">
        <v>5</v>
      </c>
      <c r="B99" s="239"/>
      <c r="C99" s="238" t="s">
        <v>211</v>
      </c>
      <c r="D99" s="238"/>
      <c r="E99" s="238"/>
      <c r="F99" s="238"/>
      <c r="G99" s="238"/>
      <c r="H99" s="238"/>
      <c r="I99" s="238"/>
      <c r="J99" s="307" t="s">
        <v>311</v>
      </c>
      <c r="K99" s="308"/>
      <c r="L99" s="308"/>
      <c r="M99" s="308"/>
      <c r="N99" s="309"/>
      <c r="O99" s="77" t="s">
        <v>381</v>
      </c>
      <c r="P99" s="78"/>
      <c r="Q99" s="78"/>
      <c r="R99" s="78"/>
      <c r="S99" s="78"/>
      <c r="T99" s="78"/>
      <c r="U99" s="78"/>
      <c r="V99" s="78"/>
      <c r="W99" s="78"/>
      <c r="X99" s="78"/>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1"/>
      <c r="BR99" s="41"/>
      <c r="BS99" s="41"/>
      <c r="BT99" s="41"/>
      <c r="BU99" s="41"/>
      <c r="BV99" s="41"/>
      <c r="BW99" s="41"/>
      <c r="BX99" s="41"/>
      <c r="BY99" s="41"/>
      <c r="BZ99" s="42"/>
    </row>
    <row r="100" spans="1:78" s="43" customFormat="1" ht="41" hidden="1" customHeight="1" x14ac:dyDescent="0.3">
      <c r="A100" s="239">
        <v>6</v>
      </c>
      <c r="B100" s="239"/>
      <c r="C100" s="238" t="s">
        <v>378</v>
      </c>
      <c r="D100" s="238"/>
      <c r="E100" s="238"/>
      <c r="F100" s="238"/>
      <c r="G100" s="238"/>
      <c r="H100" s="238"/>
      <c r="I100" s="238"/>
      <c r="J100" s="304"/>
      <c r="K100" s="305"/>
      <c r="L100" s="305"/>
      <c r="M100" s="305"/>
      <c r="N100" s="306"/>
      <c r="O100" s="77" t="s">
        <v>382</v>
      </c>
      <c r="P100" s="78"/>
      <c r="Q100" s="78"/>
      <c r="R100" s="78"/>
      <c r="S100" s="78"/>
      <c r="T100" s="78"/>
      <c r="U100" s="78"/>
      <c r="V100" s="78"/>
      <c r="W100" s="78"/>
      <c r="X100" s="78"/>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1"/>
      <c r="BR100" s="41"/>
      <c r="BS100" s="41"/>
      <c r="BT100" s="41"/>
      <c r="BU100" s="41"/>
      <c r="BV100" s="41"/>
      <c r="BW100" s="41"/>
      <c r="BX100" s="41"/>
      <c r="BY100" s="41"/>
      <c r="BZ100" s="42"/>
    </row>
    <row r="101" spans="1:78" s="43" customFormat="1" ht="15" x14ac:dyDescent="0.3">
      <c r="A101" s="239">
        <v>0</v>
      </c>
      <c r="B101" s="239"/>
      <c r="C101" s="283" t="s">
        <v>95</v>
      </c>
      <c r="D101" s="283"/>
      <c r="E101" s="283"/>
      <c r="F101" s="283"/>
      <c r="G101" s="283"/>
      <c r="H101" s="283"/>
      <c r="I101" s="283"/>
      <c r="J101" s="262"/>
      <c r="K101" s="262"/>
      <c r="L101" s="262"/>
      <c r="M101" s="262"/>
      <c r="N101" s="262"/>
      <c r="O101" s="86"/>
      <c r="P101" s="87"/>
      <c r="Q101" s="87"/>
      <c r="R101" s="87"/>
      <c r="S101" s="87"/>
      <c r="T101" s="87"/>
      <c r="U101" s="87"/>
      <c r="V101" s="87"/>
      <c r="W101" s="87"/>
      <c r="X101" s="87"/>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5"/>
      <c r="BR101" s="41"/>
      <c r="BS101" s="41"/>
      <c r="BT101" s="41"/>
      <c r="BU101" s="41"/>
      <c r="BV101" s="41"/>
      <c r="BW101" s="41"/>
      <c r="BX101" s="41"/>
      <c r="BY101" s="41"/>
      <c r="BZ101" s="42"/>
    </row>
    <row r="102" spans="1:78" s="43" customFormat="1" ht="49" customHeight="1" x14ac:dyDescent="0.3">
      <c r="A102" s="239">
        <v>5</v>
      </c>
      <c r="B102" s="239"/>
      <c r="C102" s="238" t="s">
        <v>212</v>
      </c>
      <c r="D102" s="238"/>
      <c r="E102" s="238"/>
      <c r="F102" s="238"/>
      <c r="G102" s="238"/>
      <c r="H102" s="238"/>
      <c r="I102" s="238"/>
      <c r="J102" s="243" t="s">
        <v>163</v>
      </c>
      <c r="K102" s="243"/>
      <c r="L102" s="243"/>
      <c r="M102" s="243"/>
      <c r="N102" s="243"/>
      <c r="O102" s="77" t="s">
        <v>546</v>
      </c>
      <c r="P102" s="78"/>
      <c r="Q102" s="78"/>
      <c r="R102" s="78"/>
      <c r="S102" s="78"/>
      <c r="T102" s="78"/>
      <c r="U102" s="78"/>
      <c r="V102" s="78"/>
      <c r="W102" s="78"/>
      <c r="X102" s="78"/>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1"/>
      <c r="BR102" s="41"/>
      <c r="BS102" s="41"/>
      <c r="BT102" s="41"/>
      <c r="BU102" s="41"/>
      <c r="BV102" s="41"/>
      <c r="BW102" s="41"/>
      <c r="BX102" s="41"/>
      <c r="BY102" s="41"/>
      <c r="BZ102" s="42"/>
    </row>
    <row r="103" spans="1:78" ht="15.5" x14ac:dyDescent="0.3">
      <c r="A103" s="28"/>
      <c r="B103" s="28"/>
      <c r="C103" s="29"/>
      <c r="D103" s="29"/>
      <c r="E103" s="29"/>
      <c r="F103" s="29"/>
      <c r="G103" s="29"/>
      <c r="H103" s="29"/>
      <c r="I103" s="29"/>
      <c r="J103" s="29"/>
      <c r="K103" s="29"/>
      <c r="L103" s="29"/>
      <c r="M103" s="29"/>
      <c r="N103" s="29"/>
      <c r="O103" s="29"/>
      <c r="P103" s="29"/>
      <c r="Q103" s="29"/>
      <c r="R103" s="29"/>
      <c r="S103" s="29"/>
      <c r="T103" s="29"/>
      <c r="U103" s="29"/>
      <c r="V103" s="29"/>
      <c r="W103" s="29"/>
      <c r="X103" s="29"/>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c r="AY103" s="31"/>
      <c r="AZ103" s="31"/>
      <c r="BA103" s="31"/>
      <c r="BB103" s="31"/>
      <c r="BC103" s="31"/>
      <c r="BD103" s="31"/>
      <c r="BE103" s="31"/>
      <c r="BF103" s="31"/>
      <c r="BG103" s="31"/>
      <c r="BH103" s="31"/>
      <c r="BI103" s="31"/>
      <c r="BJ103" s="31"/>
      <c r="BK103" s="31"/>
      <c r="BL103" s="31"/>
      <c r="BM103" s="31"/>
      <c r="BN103" s="31"/>
      <c r="BO103" s="31"/>
      <c r="BP103" s="31"/>
      <c r="BQ103" s="31"/>
      <c r="BR103" s="9"/>
      <c r="BS103" s="9"/>
      <c r="BT103" s="9"/>
      <c r="BU103" s="9"/>
      <c r="BV103" s="9"/>
      <c r="BW103" s="9"/>
      <c r="BX103" s="9"/>
      <c r="BY103" s="9"/>
      <c r="BZ103" s="7"/>
    </row>
    <row r="104" spans="1:78" ht="16" customHeight="1" x14ac:dyDescent="0.3">
      <c r="A104" s="118" t="s">
        <v>64</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row>
    <row r="105" spans="1:78" ht="39" customHeight="1" x14ac:dyDescent="0.3">
      <c r="A105" s="201" t="s">
        <v>383</v>
      </c>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1"/>
      <c r="AQ105" s="201"/>
      <c r="AR105" s="201"/>
      <c r="AS105" s="201"/>
      <c r="AT105" s="201"/>
      <c r="AU105" s="201"/>
      <c r="AV105" s="201"/>
      <c r="AW105" s="201"/>
      <c r="AX105" s="201"/>
      <c r="AY105" s="201"/>
      <c r="AZ105" s="201"/>
      <c r="BA105" s="201"/>
      <c r="BB105" s="201"/>
      <c r="BC105" s="201"/>
      <c r="BD105" s="201"/>
      <c r="BE105" s="201"/>
      <c r="BF105" s="201"/>
      <c r="BG105" s="201"/>
      <c r="BH105" s="201"/>
      <c r="BI105" s="201"/>
      <c r="BJ105" s="201"/>
      <c r="BK105" s="201"/>
      <c r="BL105" s="201"/>
    </row>
    <row r="106" spans="1:78" ht="15.5" x14ac:dyDescent="0.3">
      <c r="A106" s="28"/>
      <c r="B106" s="28"/>
      <c r="C106" s="29"/>
      <c r="D106" s="29"/>
      <c r="E106" s="29"/>
      <c r="F106" s="29"/>
      <c r="G106" s="29"/>
      <c r="H106" s="29"/>
      <c r="I106" s="29"/>
      <c r="J106" s="29"/>
      <c r="K106" s="29"/>
      <c r="L106" s="29"/>
      <c r="M106" s="29"/>
      <c r="N106" s="29"/>
      <c r="O106" s="29"/>
      <c r="P106" s="29"/>
      <c r="Q106" s="29"/>
      <c r="R106" s="29"/>
      <c r="S106" s="29"/>
      <c r="T106" s="29"/>
      <c r="U106" s="29"/>
      <c r="V106" s="29"/>
      <c r="W106" s="29"/>
      <c r="X106" s="29"/>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c r="AY106" s="31"/>
      <c r="AZ106" s="31"/>
      <c r="BA106" s="31"/>
      <c r="BB106" s="31"/>
      <c r="BC106" s="31"/>
      <c r="BD106" s="31"/>
      <c r="BE106" s="31"/>
      <c r="BF106" s="31"/>
      <c r="BG106" s="31"/>
      <c r="BH106" s="31"/>
      <c r="BI106" s="31"/>
      <c r="BJ106" s="31"/>
      <c r="BK106" s="31"/>
      <c r="BL106" s="31"/>
      <c r="BM106" s="31"/>
      <c r="BN106" s="31"/>
      <c r="BO106" s="31"/>
      <c r="BP106" s="31"/>
      <c r="BQ106" s="31"/>
      <c r="BR106" s="9"/>
      <c r="BS106" s="9"/>
      <c r="BT106" s="9"/>
      <c r="BU106" s="9"/>
      <c r="BV106" s="9"/>
      <c r="BW106" s="9"/>
      <c r="BX106" s="9"/>
      <c r="BY106" s="9"/>
      <c r="BZ106" s="7"/>
    </row>
    <row r="107" spans="1:78" ht="16" customHeight="1" x14ac:dyDescent="0.3">
      <c r="A107" s="118" t="s">
        <v>46</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row>
    <row r="108" spans="1:78" ht="47.5" customHeight="1" x14ac:dyDescent="0.3">
      <c r="A108" s="201" t="s">
        <v>642</v>
      </c>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row>
    <row r="109" spans="1:78" ht="16" customHeight="1" x14ac:dyDescent="0.3">
      <c r="A109" s="15"/>
      <c r="B109" s="15"/>
      <c r="C109" s="15"/>
      <c r="D109" s="15"/>
      <c r="E109" s="15"/>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78" ht="12" customHeight="1" x14ac:dyDescent="0.3">
      <c r="A110" s="27" t="s">
        <v>76</v>
      </c>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78" ht="12" customHeight="1" x14ac:dyDescent="0.3">
      <c r="A111" s="27" t="s">
        <v>67</v>
      </c>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78" s="27" customFormat="1" ht="12" customHeight="1" x14ac:dyDescent="0.25">
      <c r="A112" s="27" t="s">
        <v>68</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row>
    <row r="113" spans="1:64" ht="16" customHeight="1" x14ac:dyDescent="0.35">
      <c r="A113" s="26"/>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row>
    <row r="114" spans="1:64" ht="25" customHeight="1" x14ac:dyDescent="0.35">
      <c r="A114" s="208" t="s">
        <v>99</v>
      </c>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110"/>
      <c r="X114" s="110"/>
      <c r="Y114" s="110"/>
      <c r="Z114" s="110"/>
      <c r="AA114" s="110"/>
      <c r="AB114" s="110"/>
      <c r="AC114" s="110"/>
      <c r="AD114" s="110"/>
      <c r="AE114" s="110"/>
      <c r="AF114" s="110"/>
      <c r="AG114" s="110"/>
      <c r="AH114" s="110"/>
      <c r="AI114" s="110"/>
      <c r="AJ114" s="110"/>
      <c r="AK114" s="110"/>
      <c r="AL114" s="110"/>
      <c r="AM114" s="110"/>
      <c r="AN114" s="2"/>
      <c r="AO114" s="2"/>
      <c r="AP114" s="206" t="s">
        <v>505</v>
      </c>
      <c r="AQ114" s="206"/>
      <c r="AR114" s="206"/>
      <c r="AS114" s="206"/>
      <c r="AT114" s="206"/>
      <c r="AU114" s="206"/>
      <c r="AV114" s="206"/>
      <c r="AW114" s="206"/>
      <c r="AX114" s="206"/>
      <c r="AY114" s="206"/>
      <c r="AZ114" s="206"/>
      <c r="BA114" s="206"/>
      <c r="BB114" s="206"/>
      <c r="BC114" s="206"/>
      <c r="BD114" s="206"/>
      <c r="BE114" s="206"/>
      <c r="BF114" s="206"/>
      <c r="BG114" s="206"/>
      <c r="BH114" s="206"/>
    </row>
    <row r="115" spans="1:64" x14ac:dyDescent="0.3">
      <c r="W115" s="207" t="s">
        <v>8</v>
      </c>
      <c r="X115" s="207"/>
      <c r="Y115" s="207"/>
      <c r="Z115" s="207"/>
      <c r="AA115" s="207"/>
      <c r="AB115" s="207"/>
      <c r="AC115" s="207"/>
      <c r="AD115" s="207"/>
      <c r="AE115" s="207"/>
      <c r="AF115" s="207"/>
      <c r="AG115" s="207"/>
      <c r="AH115" s="207"/>
      <c r="AI115" s="207"/>
      <c r="AJ115" s="207"/>
      <c r="AK115" s="207"/>
      <c r="AL115" s="207"/>
      <c r="AM115" s="207"/>
      <c r="AN115" s="36"/>
      <c r="AO115" s="36"/>
      <c r="AP115" s="207" t="s">
        <v>72</v>
      </c>
      <c r="AQ115" s="207"/>
      <c r="AR115" s="207"/>
      <c r="AS115" s="207"/>
      <c r="AT115" s="207"/>
      <c r="AU115" s="207"/>
      <c r="AV115" s="207"/>
      <c r="AW115" s="207"/>
      <c r="AX115" s="207"/>
      <c r="AY115" s="207"/>
      <c r="AZ115" s="207"/>
      <c r="BA115" s="207"/>
      <c r="BB115" s="207"/>
      <c r="BC115" s="207"/>
      <c r="BD115" s="207"/>
      <c r="BE115" s="207"/>
      <c r="BF115" s="207"/>
      <c r="BG115" s="207"/>
      <c r="BH115" s="207"/>
    </row>
    <row r="118" spans="1:64" ht="16" customHeight="1" x14ac:dyDescent="0.35">
      <c r="A118" s="205" t="s">
        <v>319</v>
      </c>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110"/>
      <c r="X118" s="110"/>
      <c r="Y118" s="110"/>
      <c r="Z118" s="110"/>
      <c r="AA118" s="110"/>
      <c r="AB118" s="110"/>
      <c r="AC118" s="110"/>
      <c r="AD118" s="110"/>
      <c r="AE118" s="110"/>
      <c r="AF118" s="110"/>
      <c r="AG118" s="110"/>
      <c r="AH118" s="110"/>
      <c r="AI118" s="110"/>
      <c r="AJ118" s="110"/>
      <c r="AK118" s="110"/>
      <c r="AL118" s="110"/>
      <c r="AM118" s="110"/>
      <c r="AN118" s="2"/>
      <c r="AO118" s="2"/>
      <c r="AP118" s="206" t="s">
        <v>100</v>
      </c>
      <c r="AQ118" s="206"/>
      <c r="AR118" s="206"/>
      <c r="AS118" s="206"/>
      <c r="AT118" s="206"/>
      <c r="AU118" s="206"/>
      <c r="AV118" s="206"/>
      <c r="AW118" s="206"/>
      <c r="AX118" s="206"/>
      <c r="AY118" s="206"/>
      <c r="AZ118" s="206"/>
      <c r="BA118" s="206"/>
      <c r="BB118" s="206"/>
      <c r="BC118" s="206"/>
      <c r="BD118" s="206"/>
      <c r="BE118" s="206"/>
      <c r="BF118" s="206"/>
      <c r="BG118" s="206"/>
      <c r="BH118" s="206"/>
    </row>
    <row r="119" spans="1:64" x14ac:dyDescent="0.3">
      <c r="W119" s="207" t="s">
        <v>8</v>
      </c>
      <c r="X119" s="207"/>
      <c r="Y119" s="207"/>
      <c r="Z119" s="207"/>
      <c r="AA119" s="207"/>
      <c r="AB119" s="207"/>
      <c r="AC119" s="207"/>
      <c r="AD119" s="207"/>
      <c r="AE119" s="207"/>
      <c r="AF119" s="207"/>
      <c r="AG119" s="207"/>
      <c r="AH119" s="207"/>
      <c r="AI119" s="207"/>
      <c r="AJ119" s="207"/>
      <c r="AK119" s="207"/>
      <c r="AL119" s="207"/>
      <c r="AM119" s="207"/>
      <c r="AN119" s="36"/>
      <c r="AO119" s="36"/>
      <c r="AP119" s="207" t="s">
        <v>72</v>
      </c>
      <c r="AQ119" s="207"/>
      <c r="AR119" s="207"/>
      <c r="AS119" s="207"/>
      <c r="AT119" s="207"/>
      <c r="AU119" s="207"/>
      <c r="AV119" s="207"/>
      <c r="AW119" s="207"/>
      <c r="AX119" s="207"/>
      <c r="AY119" s="207"/>
      <c r="AZ119" s="207"/>
      <c r="BA119" s="207"/>
      <c r="BB119" s="207"/>
      <c r="BC119" s="207"/>
      <c r="BD119" s="207"/>
      <c r="BE119" s="207"/>
      <c r="BF119" s="207"/>
      <c r="BG119" s="207"/>
      <c r="BH119" s="207"/>
    </row>
  </sheetData>
  <mergeCells count="445">
    <mergeCell ref="A102:B102"/>
    <mergeCell ref="C102:I102"/>
    <mergeCell ref="J102:N102"/>
    <mergeCell ref="O102:BQ102"/>
    <mergeCell ref="A98:B98"/>
    <mergeCell ref="C98:I98"/>
    <mergeCell ref="J98:N98"/>
    <mergeCell ref="O98:BQ98"/>
    <mergeCell ref="A100:B100"/>
    <mergeCell ref="C100:I100"/>
    <mergeCell ref="O100:BQ100"/>
    <mergeCell ref="A99:B99"/>
    <mergeCell ref="C99:I99"/>
    <mergeCell ref="O99:BQ99"/>
    <mergeCell ref="J99:N100"/>
    <mergeCell ref="O95:BQ95"/>
    <mergeCell ref="AX85:BB85"/>
    <mergeCell ref="BC85:BG85"/>
    <mergeCell ref="BH85:BL85"/>
    <mergeCell ref="BM85:BQ85"/>
    <mergeCell ref="A101:B101"/>
    <mergeCell ref="C101:I101"/>
    <mergeCell ref="J101:N101"/>
    <mergeCell ref="O101:BQ101"/>
    <mergeCell ref="A95:B95"/>
    <mergeCell ref="C95:I95"/>
    <mergeCell ref="J95:N95"/>
    <mergeCell ref="C94:I94"/>
    <mergeCell ref="O94:BQ94"/>
    <mergeCell ref="J92:N92"/>
    <mergeCell ref="O92:BQ92"/>
    <mergeCell ref="BM83:BQ83"/>
    <mergeCell ref="A84:B84"/>
    <mergeCell ref="C84:I84"/>
    <mergeCell ref="J84:N84"/>
    <mergeCell ref="O84:X84"/>
    <mergeCell ref="Y84:AC84"/>
    <mergeCell ref="AD84:AH84"/>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BM80:BQ80"/>
    <mergeCell ref="A81:B81"/>
    <mergeCell ref="C81:I81"/>
    <mergeCell ref="J81:N81"/>
    <mergeCell ref="O81:X81"/>
    <mergeCell ref="Y81:AC81"/>
    <mergeCell ref="AD81:AH81"/>
    <mergeCell ref="BM81:BQ81"/>
    <mergeCell ref="A83:B83"/>
    <mergeCell ref="C83:I83"/>
    <mergeCell ref="Y83:AC83"/>
    <mergeCell ref="AD83:AH83"/>
    <mergeCell ref="AI83:AM83"/>
    <mergeCell ref="AN83:AR83"/>
    <mergeCell ref="AS83:AW83"/>
    <mergeCell ref="AI81:AM81"/>
    <mergeCell ref="AN81:AR81"/>
    <mergeCell ref="AS81:AW81"/>
    <mergeCell ref="AX81:BB81"/>
    <mergeCell ref="BC81:BG81"/>
    <mergeCell ref="BH81:BL81"/>
    <mergeCell ref="AX83:BB83"/>
    <mergeCell ref="BC83:BG83"/>
    <mergeCell ref="BH83:BL83"/>
    <mergeCell ref="AI79:AM79"/>
    <mergeCell ref="AN79:AR79"/>
    <mergeCell ref="AS79:AW79"/>
    <mergeCell ref="AX80:BB80"/>
    <mergeCell ref="BC80:BG80"/>
    <mergeCell ref="BH80:BL80"/>
    <mergeCell ref="AX79:BB79"/>
    <mergeCell ref="BC79:BG79"/>
    <mergeCell ref="BH79:BL79"/>
    <mergeCell ref="BH76:BL76"/>
    <mergeCell ref="BM76:BQ76"/>
    <mergeCell ref="A78:B78"/>
    <mergeCell ref="C78:I78"/>
    <mergeCell ref="J78:N78"/>
    <mergeCell ref="O78:X78"/>
    <mergeCell ref="Y78:AC78"/>
    <mergeCell ref="AD78:AH78"/>
    <mergeCell ref="A76:B76"/>
    <mergeCell ref="C76:I76"/>
    <mergeCell ref="Y76:AC76"/>
    <mergeCell ref="AD76:AH76"/>
    <mergeCell ref="AI76:AM76"/>
    <mergeCell ref="AN76:AR76"/>
    <mergeCell ref="J76:N77"/>
    <mergeCell ref="O76:X77"/>
    <mergeCell ref="BM78:BQ78"/>
    <mergeCell ref="AI78:AM78"/>
    <mergeCell ref="AN78:AR78"/>
    <mergeCell ref="AS78:AW78"/>
    <mergeCell ref="AX78:BB78"/>
    <mergeCell ref="BC78:BG78"/>
    <mergeCell ref="BH78:BL78"/>
    <mergeCell ref="A59:BN59"/>
    <mergeCell ref="A49:B49"/>
    <mergeCell ref="C49:Z49"/>
    <mergeCell ref="AA49:AE49"/>
    <mergeCell ref="A63:B63"/>
    <mergeCell ref="C63:R63"/>
    <mergeCell ref="S63:W63"/>
    <mergeCell ref="X63:AB63"/>
    <mergeCell ref="X62:AB62"/>
    <mergeCell ref="AI61:AX61"/>
    <mergeCell ref="AY61:BN61"/>
    <mergeCell ref="S62:W62"/>
    <mergeCell ref="A51:BQ51"/>
    <mergeCell ref="A53:B53"/>
    <mergeCell ref="C53:BQ53"/>
    <mergeCell ref="A54:B54"/>
    <mergeCell ref="C54:BQ54"/>
    <mergeCell ref="A57:B57"/>
    <mergeCell ref="C57:BQ57"/>
    <mergeCell ref="AN62:AR62"/>
    <mergeCell ref="AS62:AX62"/>
    <mergeCell ref="A60:BN60"/>
    <mergeCell ref="A61:B62"/>
    <mergeCell ref="C61:R62"/>
    <mergeCell ref="S61:AH61"/>
    <mergeCell ref="AN65:AR65"/>
    <mergeCell ref="AS65:AX65"/>
    <mergeCell ref="AY65:BC65"/>
    <mergeCell ref="BD65:BH65"/>
    <mergeCell ref="BI65:BN65"/>
    <mergeCell ref="AY63:BC63"/>
    <mergeCell ref="BD63:BH63"/>
    <mergeCell ref="BI63:BN63"/>
    <mergeCell ref="BD62:BH62"/>
    <mergeCell ref="BI62:BN62"/>
    <mergeCell ref="AY62:BC62"/>
    <mergeCell ref="AF47:AJ47"/>
    <mergeCell ref="AK47:AO47"/>
    <mergeCell ref="BD48:BH48"/>
    <mergeCell ref="BI48:BM48"/>
    <mergeCell ref="AA44:AE44"/>
    <mergeCell ref="AF44:AJ44"/>
    <mergeCell ref="AI66:AM66"/>
    <mergeCell ref="AN66:AR66"/>
    <mergeCell ref="AS66:AX66"/>
    <mergeCell ref="AY66:BC66"/>
    <mergeCell ref="BD66:BH66"/>
    <mergeCell ref="AU49:AY49"/>
    <mergeCell ref="AZ49:BC49"/>
    <mergeCell ref="BD49:BH49"/>
    <mergeCell ref="BI49:BM49"/>
    <mergeCell ref="AF49:AJ49"/>
    <mergeCell ref="AK49:AO49"/>
    <mergeCell ref="AP49:AT49"/>
    <mergeCell ref="AC63:AH63"/>
    <mergeCell ref="AI63:AM63"/>
    <mergeCell ref="AN63:AR63"/>
    <mergeCell ref="AS63:AX63"/>
    <mergeCell ref="AC62:AH62"/>
    <mergeCell ref="AI62:AM62"/>
    <mergeCell ref="AP48:AT48"/>
    <mergeCell ref="AU48:AY48"/>
    <mergeCell ref="AZ48:BC48"/>
    <mergeCell ref="AX76:BB76"/>
    <mergeCell ref="BC76:BG76"/>
    <mergeCell ref="G37:BL37"/>
    <mergeCell ref="A38:F38"/>
    <mergeCell ref="G38:BL38"/>
    <mergeCell ref="A48:B48"/>
    <mergeCell ref="C48:Z48"/>
    <mergeCell ref="AA48:AE48"/>
    <mergeCell ref="AF48:AJ48"/>
    <mergeCell ref="AK48:AO48"/>
    <mergeCell ref="AP47:AT47"/>
    <mergeCell ref="AU47:AY47"/>
    <mergeCell ref="AZ47:BC47"/>
    <mergeCell ref="BD47:BH47"/>
    <mergeCell ref="BI47:BM47"/>
    <mergeCell ref="AU46:AY46"/>
    <mergeCell ref="AZ46:BC46"/>
    <mergeCell ref="BD46:BH46"/>
    <mergeCell ref="BI46:BM46"/>
    <mergeCell ref="AN75:AR75"/>
    <mergeCell ref="AS75:AW75"/>
    <mergeCell ref="A118:V118"/>
    <mergeCell ref="W118:AM118"/>
    <mergeCell ref="AP118:BH118"/>
    <mergeCell ref="W119:AM119"/>
    <mergeCell ref="AP119:BH119"/>
    <mergeCell ref="A107:BL107"/>
    <mergeCell ref="A108:BL108"/>
    <mergeCell ref="A114:V114"/>
    <mergeCell ref="W114:AM114"/>
    <mergeCell ref="AP114:BH114"/>
    <mergeCell ref="W115:AM115"/>
    <mergeCell ref="AP115:BH115"/>
    <mergeCell ref="A104:BL104"/>
    <mergeCell ref="A105:BL105"/>
    <mergeCell ref="A97:B97"/>
    <mergeCell ref="C97:I97"/>
    <mergeCell ref="O97:BQ97"/>
    <mergeCell ref="A90:B90"/>
    <mergeCell ref="C90:I90"/>
    <mergeCell ref="J90:N90"/>
    <mergeCell ref="O90:BQ90"/>
    <mergeCell ref="A91:B91"/>
    <mergeCell ref="C91:I91"/>
    <mergeCell ref="J91:N91"/>
    <mergeCell ref="O91:BQ91"/>
    <mergeCell ref="A93:B93"/>
    <mergeCell ref="C93:I93"/>
    <mergeCell ref="O93:BQ93"/>
    <mergeCell ref="A96:B96"/>
    <mergeCell ref="C96:I96"/>
    <mergeCell ref="O96:BQ96"/>
    <mergeCell ref="J93:N94"/>
    <mergeCell ref="J96:N97"/>
    <mergeCell ref="A94:B94"/>
    <mergeCell ref="A92:B92"/>
    <mergeCell ref="C92:I92"/>
    <mergeCell ref="AX75:BB75"/>
    <mergeCell ref="BC75:BG75"/>
    <mergeCell ref="BH75:BL75"/>
    <mergeCell ref="BM75:BQ75"/>
    <mergeCell ref="A87:BQ87"/>
    <mergeCell ref="A89:B89"/>
    <mergeCell ref="C89:I89"/>
    <mergeCell ref="J89:N89"/>
    <mergeCell ref="O89:BQ89"/>
    <mergeCell ref="AS76:AW76"/>
    <mergeCell ref="A77:B77"/>
    <mergeCell ref="C77:I77"/>
    <mergeCell ref="Y77:AC77"/>
    <mergeCell ref="AD77:AH77"/>
    <mergeCell ref="AI77:AM77"/>
    <mergeCell ref="AN77:AR77"/>
    <mergeCell ref="AS77:AW77"/>
    <mergeCell ref="AX77:BB77"/>
    <mergeCell ref="BC77:BG77"/>
    <mergeCell ref="BH77:BL77"/>
    <mergeCell ref="BM77:BQ77"/>
    <mergeCell ref="A79:B79"/>
    <mergeCell ref="BM79:BQ79"/>
    <mergeCell ref="A82:B82"/>
    <mergeCell ref="C73:I73"/>
    <mergeCell ref="J73:N73"/>
    <mergeCell ref="O73:X73"/>
    <mergeCell ref="Y73:AC73"/>
    <mergeCell ref="AD73:AH73"/>
    <mergeCell ref="AI73:AM73"/>
    <mergeCell ref="A75:B75"/>
    <mergeCell ref="C75:I75"/>
    <mergeCell ref="J75:N75"/>
    <mergeCell ref="O75:X75"/>
    <mergeCell ref="Y75:AC75"/>
    <mergeCell ref="AD75:AH75"/>
    <mergeCell ref="AI75:AM75"/>
    <mergeCell ref="A74:B74"/>
    <mergeCell ref="C74:I74"/>
    <mergeCell ref="J74:N74"/>
    <mergeCell ref="O74:X74"/>
    <mergeCell ref="Y74:AC74"/>
    <mergeCell ref="AD74:AH74"/>
    <mergeCell ref="A73:B73"/>
    <mergeCell ref="BM74:BQ74"/>
    <mergeCell ref="AI74:AM74"/>
    <mergeCell ref="AN74:AR74"/>
    <mergeCell ref="AS74:AW74"/>
    <mergeCell ref="AX74:BB74"/>
    <mergeCell ref="BC74:BG74"/>
    <mergeCell ref="BH74:BL74"/>
    <mergeCell ref="AN73:AR73"/>
    <mergeCell ref="AS73:AW73"/>
    <mergeCell ref="AX73:BB73"/>
    <mergeCell ref="BC73:BG73"/>
    <mergeCell ref="BH73:BL73"/>
    <mergeCell ref="BM73:BQ73"/>
    <mergeCell ref="A69:BQ69"/>
    <mergeCell ref="A71:B72"/>
    <mergeCell ref="C71:I72"/>
    <mergeCell ref="J71:N72"/>
    <mergeCell ref="O71:X72"/>
    <mergeCell ref="Y71:AM71"/>
    <mergeCell ref="AN71:BB71"/>
    <mergeCell ref="BC71:BQ71"/>
    <mergeCell ref="Y72:AC72"/>
    <mergeCell ref="AD72:AH72"/>
    <mergeCell ref="BM72:BQ72"/>
    <mergeCell ref="AI72:AM72"/>
    <mergeCell ref="AN72:AR72"/>
    <mergeCell ref="AS72:AW72"/>
    <mergeCell ref="AX72:BB72"/>
    <mergeCell ref="BC72:BG72"/>
    <mergeCell ref="BH72:BL72"/>
    <mergeCell ref="A68:BQ68"/>
    <mergeCell ref="A66:B66"/>
    <mergeCell ref="C66:R66"/>
    <mergeCell ref="S66:W66"/>
    <mergeCell ref="X66:AB66"/>
    <mergeCell ref="AS64:AX64"/>
    <mergeCell ref="AY64:BC64"/>
    <mergeCell ref="BD64:BH64"/>
    <mergeCell ref="BI64:BN64"/>
    <mergeCell ref="A65:B65"/>
    <mergeCell ref="C65:R65"/>
    <mergeCell ref="S65:W65"/>
    <mergeCell ref="X65:AB65"/>
    <mergeCell ref="AC65:AH65"/>
    <mergeCell ref="AI65:AM65"/>
    <mergeCell ref="A64:B64"/>
    <mergeCell ref="C64:R64"/>
    <mergeCell ref="S64:W64"/>
    <mergeCell ref="X64:AB64"/>
    <mergeCell ref="AC64:AH64"/>
    <mergeCell ref="AI64:AM64"/>
    <mergeCell ref="AN64:AR64"/>
    <mergeCell ref="BI66:BN66"/>
    <mergeCell ref="AC66:AH66"/>
    <mergeCell ref="BN48:BQ48"/>
    <mergeCell ref="BN47:BQ47"/>
    <mergeCell ref="BN49:BQ49"/>
    <mergeCell ref="AZ45:BC45"/>
    <mergeCell ref="BD45:BH45"/>
    <mergeCell ref="BI45:BM45"/>
    <mergeCell ref="BN45:BQ45"/>
    <mergeCell ref="A46:B46"/>
    <mergeCell ref="C46:Z46"/>
    <mergeCell ref="AA46:AE46"/>
    <mergeCell ref="AF46:AJ46"/>
    <mergeCell ref="AK46:AO46"/>
    <mergeCell ref="AP46:AT46"/>
    <mergeCell ref="A45:B45"/>
    <mergeCell ref="C45:Z45"/>
    <mergeCell ref="AA45:AE45"/>
    <mergeCell ref="AF45:AJ45"/>
    <mergeCell ref="AK45:AO45"/>
    <mergeCell ref="AP45:AT45"/>
    <mergeCell ref="AU45:AY45"/>
    <mergeCell ref="BN46:BQ46"/>
    <mergeCell ref="A47:B47"/>
    <mergeCell ref="C47:Z47"/>
    <mergeCell ref="AA47:AE47"/>
    <mergeCell ref="AK44:AO44"/>
    <mergeCell ref="AP44:AT44"/>
    <mergeCell ref="AU44:AY44"/>
    <mergeCell ref="A34:F34"/>
    <mergeCell ref="G34:BL34"/>
    <mergeCell ref="A40:BQ40"/>
    <mergeCell ref="A41:BQ41"/>
    <mergeCell ref="A42:BQ42"/>
    <mergeCell ref="A43:B44"/>
    <mergeCell ref="C43:Z44"/>
    <mergeCell ref="AA43:AO43"/>
    <mergeCell ref="AP43:BC43"/>
    <mergeCell ref="BD43:BQ43"/>
    <mergeCell ref="BD44:BH44"/>
    <mergeCell ref="BI44:BM44"/>
    <mergeCell ref="BN44:BQ44"/>
    <mergeCell ref="AZ44:BC44"/>
    <mergeCell ref="A35:F35"/>
    <mergeCell ref="G35:BL35"/>
    <mergeCell ref="A36:F36"/>
    <mergeCell ref="G36:BL36"/>
    <mergeCell ref="A37:F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N20:Y20"/>
    <mergeCell ref="AA20:AI20"/>
    <mergeCell ref="AK20:BC20"/>
    <mergeCell ref="BE20:BL20"/>
    <mergeCell ref="B21:L21"/>
    <mergeCell ref="N21:Y21"/>
    <mergeCell ref="AA21:AI21"/>
    <mergeCell ref="AK21:BC21"/>
    <mergeCell ref="BE21:BL21"/>
    <mergeCell ref="AO2:BL6"/>
    <mergeCell ref="A7:BL7"/>
    <mergeCell ref="A8:BL8"/>
    <mergeCell ref="A9:BL9"/>
    <mergeCell ref="A10:BL10"/>
    <mergeCell ref="A11:BL11"/>
    <mergeCell ref="A55:B55"/>
    <mergeCell ref="A56:B56"/>
    <mergeCell ref="C55:BQ55"/>
    <mergeCell ref="C56:BQ56"/>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BM82:BQ82"/>
    <mergeCell ref="J79:N80"/>
    <mergeCell ref="O79:X80"/>
    <mergeCell ref="J82:N83"/>
    <mergeCell ref="O82:X83"/>
    <mergeCell ref="A80:B80"/>
    <mergeCell ref="C80:I80"/>
    <mergeCell ref="Y80:AC80"/>
    <mergeCell ref="AD80:AH80"/>
    <mergeCell ref="AI80:AM80"/>
    <mergeCell ref="AN80:AR80"/>
    <mergeCell ref="AS80:AW80"/>
    <mergeCell ref="C79:I79"/>
    <mergeCell ref="C82:I82"/>
    <mergeCell ref="Y82:AC82"/>
    <mergeCell ref="AD82:AH82"/>
    <mergeCell ref="AI82:AM82"/>
    <mergeCell ref="AN82:AR82"/>
    <mergeCell ref="AS82:AW82"/>
    <mergeCell ref="AX82:BB82"/>
    <mergeCell ref="BC82:BG82"/>
    <mergeCell ref="BH82:BL82"/>
    <mergeCell ref="Y79:AC79"/>
    <mergeCell ref="AD79:AH79"/>
  </mergeCells>
  <conditionalFormatting sqref="C88 C106 C75 C92">
    <cfRule type="cellIs" dxfId="507" priority="47" stopIfTrue="1" operator="equal">
      <formula>$C74</formula>
    </cfRule>
  </conditionalFormatting>
  <conditionalFormatting sqref="A75:B75 A88:B88 A92:B92 A106:B106 A65:B65 A86:B86 A103:B103">
    <cfRule type="cellIs" dxfId="506" priority="48" stopIfTrue="1" operator="equal">
      <formula>0</formula>
    </cfRule>
  </conditionalFormatting>
  <conditionalFormatting sqref="A66:B66">
    <cfRule type="cellIs" dxfId="505" priority="46" stopIfTrue="1" operator="equal">
      <formula>0</formula>
    </cfRule>
  </conditionalFormatting>
  <conditionalFormatting sqref="C86">
    <cfRule type="cellIs" dxfId="504" priority="362" stopIfTrue="1" operator="equal">
      <formula>$C75</formula>
    </cfRule>
  </conditionalFormatting>
  <conditionalFormatting sqref="C76">
    <cfRule type="cellIs" dxfId="503" priority="43" stopIfTrue="1" operator="equal">
      <formula>$C75</formula>
    </cfRule>
  </conditionalFormatting>
  <conditionalFormatting sqref="A76:B76">
    <cfRule type="cellIs" dxfId="502" priority="44" stopIfTrue="1" operator="equal">
      <formula>0</formula>
    </cfRule>
  </conditionalFormatting>
  <conditionalFormatting sqref="C78">
    <cfRule type="cellIs" dxfId="501" priority="41" stopIfTrue="1" operator="equal">
      <formula>$C76</formula>
    </cfRule>
  </conditionalFormatting>
  <conditionalFormatting sqref="A78:B78">
    <cfRule type="cellIs" dxfId="500" priority="42" stopIfTrue="1" operator="equal">
      <formula>0</formula>
    </cfRule>
  </conditionalFormatting>
  <conditionalFormatting sqref="C80">
    <cfRule type="cellIs" dxfId="499" priority="39" stopIfTrue="1" operator="equal">
      <formula>$C78</formula>
    </cfRule>
  </conditionalFormatting>
  <conditionalFormatting sqref="A80:B80">
    <cfRule type="cellIs" dxfId="498" priority="40" stopIfTrue="1" operator="equal">
      <formula>0</formula>
    </cfRule>
  </conditionalFormatting>
  <conditionalFormatting sqref="C81">
    <cfRule type="cellIs" dxfId="497" priority="37" stopIfTrue="1" operator="equal">
      <formula>$C80</formula>
    </cfRule>
  </conditionalFormatting>
  <conditionalFormatting sqref="A81:B81">
    <cfRule type="cellIs" dxfId="496" priority="38" stopIfTrue="1" operator="equal">
      <formula>0</formula>
    </cfRule>
  </conditionalFormatting>
  <conditionalFormatting sqref="C83">
    <cfRule type="cellIs" dxfId="495" priority="35" stopIfTrue="1" operator="equal">
      <formula>$C81</formula>
    </cfRule>
  </conditionalFormatting>
  <conditionalFormatting sqref="A83:B83">
    <cfRule type="cellIs" dxfId="494" priority="36" stopIfTrue="1" operator="equal">
      <formula>0</formula>
    </cfRule>
  </conditionalFormatting>
  <conditionalFormatting sqref="C84">
    <cfRule type="cellIs" dxfId="493" priority="33" stopIfTrue="1" operator="equal">
      <formula>$C83</formula>
    </cfRule>
  </conditionalFormatting>
  <conditionalFormatting sqref="A84:B84">
    <cfRule type="cellIs" dxfId="492" priority="34" stopIfTrue="1" operator="equal">
      <formula>0</formula>
    </cfRule>
  </conditionalFormatting>
  <conditionalFormatting sqref="C85">
    <cfRule type="cellIs" dxfId="491" priority="31" stopIfTrue="1" operator="equal">
      <formula>$C84</formula>
    </cfRule>
  </conditionalFormatting>
  <conditionalFormatting sqref="A85:B85">
    <cfRule type="cellIs" dxfId="490" priority="32" stopIfTrue="1" operator="equal">
      <formula>0</formula>
    </cfRule>
  </conditionalFormatting>
  <conditionalFormatting sqref="C103">
    <cfRule type="cellIs" dxfId="489" priority="364" stopIfTrue="1" operator="equal">
      <formula>$C92</formula>
    </cfRule>
  </conditionalFormatting>
  <conditionalFormatting sqref="C94">
    <cfRule type="cellIs" dxfId="488" priority="27" stopIfTrue="1" operator="equal">
      <formula>$C92</formula>
    </cfRule>
  </conditionalFormatting>
  <conditionalFormatting sqref="A94:B94">
    <cfRule type="cellIs" dxfId="487" priority="28" stopIfTrue="1" operator="equal">
      <formula>0</formula>
    </cfRule>
  </conditionalFormatting>
  <conditionalFormatting sqref="C95">
    <cfRule type="cellIs" dxfId="486" priority="25" stopIfTrue="1" operator="equal">
      <formula>$C94</formula>
    </cfRule>
  </conditionalFormatting>
  <conditionalFormatting sqref="A95:B95">
    <cfRule type="cellIs" dxfId="485" priority="26" stopIfTrue="1" operator="equal">
      <formula>0</formula>
    </cfRule>
  </conditionalFormatting>
  <conditionalFormatting sqref="C97">
    <cfRule type="cellIs" dxfId="484" priority="23" stopIfTrue="1" operator="equal">
      <formula>$C95</formula>
    </cfRule>
  </conditionalFormatting>
  <conditionalFormatting sqref="A97:B97">
    <cfRule type="cellIs" dxfId="483" priority="24" stopIfTrue="1" operator="equal">
      <formula>0</formula>
    </cfRule>
  </conditionalFormatting>
  <conditionalFormatting sqref="C98">
    <cfRule type="cellIs" dxfId="482" priority="21" stopIfTrue="1" operator="equal">
      <formula>$C97</formula>
    </cfRule>
  </conditionalFormatting>
  <conditionalFormatting sqref="A98:B98">
    <cfRule type="cellIs" dxfId="481" priority="22" stopIfTrue="1" operator="equal">
      <formula>0</formula>
    </cfRule>
  </conditionalFormatting>
  <conditionalFormatting sqref="C100">
    <cfRule type="cellIs" dxfId="480" priority="19" stopIfTrue="1" operator="equal">
      <formula>$C98</formula>
    </cfRule>
  </conditionalFormatting>
  <conditionalFormatting sqref="A100:B100">
    <cfRule type="cellIs" dxfId="479" priority="20" stopIfTrue="1" operator="equal">
      <formula>0</formula>
    </cfRule>
  </conditionalFormatting>
  <conditionalFormatting sqref="C101">
    <cfRule type="cellIs" dxfId="478" priority="17" stopIfTrue="1" operator="equal">
      <formula>$C100</formula>
    </cfRule>
  </conditionalFormatting>
  <conditionalFormatting sqref="A101:B101">
    <cfRule type="cellIs" dxfId="477" priority="18" stopIfTrue="1" operator="equal">
      <formula>0</formula>
    </cfRule>
  </conditionalFormatting>
  <conditionalFormatting sqref="C102">
    <cfRule type="cellIs" dxfId="476" priority="15" stopIfTrue="1" operator="equal">
      <formula>$C101</formula>
    </cfRule>
  </conditionalFormatting>
  <conditionalFormatting sqref="A102:B102">
    <cfRule type="cellIs" dxfId="475" priority="16" stopIfTrue="1" operator="equal">
      <formula>0</formula>
    </cfRule>
  </conditionalFormatting>
  <conditionalFormatting sqref="C77">
    <cfRule type="cellIs" dxfId="474" priority="11" stopIfTrue="1" operator="equal">
      <formula>$C76</formula>
    </cfRule>
  </conditionalFormatting>
  <conditionalFormatting sqref="A77:B77">
    <cfRule type="cellIs" dxfId="473" priority="12" stopIfTrue="1" operator="equal">
      <formula>0</formula>
    </cfRule>
  </conditionalFormatting>
  <conditionalFormatting sqref="C79">
    <cfRule type="cellIs" dxfId="472" priority="9" stopIfTrue="1" operator="equal">
      <formula>$C77</formula>
    </cfRule>
  </conditionalFormatting>
  <conditionalFormatting sqref="A79:B79">
    <cfRule type="cellIs" dxfId="471" priority="10" stopIfTrue="1" operator="equal">
      <formula>0</formula>
    </cfRule>
  </conditionalFormatting>
  <conditionalFormatting sqref="C82">
    <cfRule type="cellIs" dxfId="470" priority="7" stopIfTrue="1" operator="equal">
      <formula>$C80</formula>
    </cfRule>
  </conditionalFormatting>
  <conditionalFormatting sqref="A82:B82">
    <cfRule type="cellIs" dxfId="469" priority="8" stopIfTrue="1" operator="equal">
      <formula>0</formula>
    </cfRule>
  </conditionalFormatting>
  <conditionalFormatting sqref="C93">
    <cfRule type="cellIs" dxfId="468" priority="5" stopIfTrue="1" operator="equal">
      <formula>$C91</formula>
    </cfRule>
  </conditionalFormatting>
  <conditionalFormatting sqref="A93:B93">
    <cfRule type="cellIs" dxfId="467" priority="6" stopIfTrue="1" operator="equal">
      <formula>0</formula>
    </cfRule>
  </conditionalFormatting>
  <conditionalFormatting sqref="C96">
    <cfRule type="cellIs" dxfId="466" priority="3" stopIfTrue="1" operator="equal">
      <formula>$C94</formula>
    </cfRule>
  </conditionalFormatting>
  <conditionalFormatting sqref="A96:B96">
    <cfRule type="cellIs" dxfId="465" priority="4" stopIfTrue="1" operator="equal">
      <formula>0</formula>
    </cfRule>
  </conditionalFormatting>
  <conditionalFormatting sqref="C99">
    <cfRule type="cellIs" dxfId="464" priority="1" stopIfTrue="1" operator="equal">
      <formula>$C97</formula>
    </cfRule>
  </conditionalFormatting>
  <conditionalFormatting sqref="A99:B99">
    <cfRule type="cellIs" dxfId="463" priority="2" stopIfTrue="1" operator="equal">
      <formula>0</formula>
    </cfRule>
  </conditionalFormatting>
  <pageMargins left="0.31496062992125984" right="0.31496062992125984" top="0.39370078740157483" bottom="0.39370078740157483" header="0" footer="0"/>
  <pageSetup paperSize="9" scale="70"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54"/>
  <sheetViews>
    <sheetView topLeftCell="A2" zoomScaleNormal="100" workbookViewId="0">
      <selection activeCell="O132" sqref="O132:BQ132"/>
    </sheetView>
  </sheetViews>
  <sheetFormatPr defaultColWidth="9.1796875" defaultRowHeight="13" x14ac:dyDescent="0.3"/>
  <cols>
    <col min="1" max="1" width="3.26953125" style="1" customWidth="1"/>
    <col min="2" max="2" width="1.54296875" style="1" customWidth="1"/>
    <col min="3" max="8" width="2.81640625" style="1" customWidth="1"/>
    <col min="9" max="9" width="15.08984375" style="1" customWidth="1"/>
    <col min="10"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8"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16"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x14ac:dyDescent="0.3">
      <c r="A20" s="16" t="s">
        <v>34</v>
      </c>
      <c r="B20" s="123" t="s">
        <v>233</v>
      </c>
      <c r="C20" s="124"/>
      <c r="D20" s="124"/>
      <c r="E20" s="124"/>
      <c r="F20" s="124"/>
      <c r="G20" s="124"/>
      <c r="H20" s="124"/>
      <c r="I20" s="124"/>
      <c r="J20" s="124"/>
      <c r="K20" s="124"/>
      <c r="L20" s="124"/>
      <c r="M20"/>
      <c r="N20" s="123" t="s">
        <v>235</v>
      </c>
      <c r="O20" s="124"/>
      <c r="P20" s="124"/>
      <c r="Q20" s="124"/>
      <c r="R20" s="124"/>
      <c r="S20" s="124"/>
      <c r="T20" s="124"/>
      <c r="U20" s="124"/>
      <c r="V20" s="124"/>
      <c r="W20" s="124"/>
      <c r="X20" s="124"/>
      <c r="Y20" s="124"/>
      <c r="Z20" s="21"/>
      <c r="AA20" s="123" t="s">
        <v>185</v>
      </c>
      <c r="AB20" s="124"/>
      <c r="AC20" s="124"/>
      <c r="AD20" s="124"/>
      <c r="AE20" s="124"/>
      <c r="AF20" s="124"/>
      <c r="AG20" s="124"/>
      <c r="AH20" s="124"/>
      <c r="AI20" s="124"/>
      <c r="AJ20" s="21"/>
      <c r="AK20" s="314" t="s">
        <v>234</v>
      </c>
      <c r="AL20" s="315"/>
      <c r="AM20" s="315"/>
      <c r="AN20" s="315"/>
      <c r="AO20" s="315"/>
      <c r="AP20" s="315"/>
      <c r="AQ20" s="315"/>
      <c r="AR20" s="315"/>
      <c r="AS20" s="315"/>
      <c r="AT20" s="315"/>
      <c r="AU20" s="315"/>
      <c r="AV20" s="315"/>
      <c r="AW20" s="315"/>
      <c r="AX20" s="315"/>
      <c r="AY20" s="315"/>
      <c r="AZ20" s="315"/>
      <c r="BA20" s="315"/>
      <c r="BB20" s="315"/>
      <c r="BC20" s="315"/>
      <c r="BD20" s="21"/>
      <c r="BE20" s="123" t="s">
        <v>571</v>
      </c>
      <c r="BF20" s="124"/>
      <c r="BG20" s="124"/>
      <c r="BH20" s="124"/>
      <c r="BI20" s="124"/>
      <c r="BJ20" s="124"/>
      <c r="BK20" s="124"/>
      <c r="BL20" s="124"/>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6.5" customHeight="1" x14ac:dyDescent="0.3">
      <c r="A23" s="360" t="s">
        <v>79</v>
      </c>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row>
    <row r="24" spans="1:79" ht="2" hidden="1" customHeight="1" x14ac:dyDescent="0.3">
      <c r="A24" s="361" t="s">
        <v>3</v>
      </c>
      <c r="B24" s="362"/>
      <c r="C24" s="362"/>
      <c r="D24" s="362"/>
      <c r="E24" s="362"/>
      <c r="F24" s="363"/>
      <c r="G24" s="361" t="s">
        <v>38</v>
      </c>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2"/>
      <c r="BA24" s="362"/>
      <c r="BB24" s="362"/>
      <c r="BC24" s="362"/>
      <c r="BD24" s="362"/>
      <c r="BE24" s="362"/>
      <c r="BF24" s="362"/>
      <c r="BG24" s="362"/>
      <c r="BH24" s="362"/>
      <c r="BI24" s="362"/>
      <c r="BJ24" s="362"/>
      <c r="BK24" s="362"/>
      <c r="BL24" s="363"/>
    </row>
    <row r="25" spans="1:79" ht="15" customHeight="1" x14ac:dyDescent="0.3">
      <c r="A25" s="103" t="s">
        <v>384</v>
      </c>
      <c r="B25" s="104"/>
      <c r="C25" s="104"/>
      <c r="D25" s="104"/>
      <c r="E25" s="104"/>
      <c r="F25" s="105"/>
      <c r="G25" s="120" t="s">
        <v>38</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20.5" customHeight="1" x14ac:dyDescent="0.3">
      <c r="A26" s="103">
        <v>1</v>
      </c>
      <c r="B26" s="104"/>
      <c r="C26" s="104"/>
      <c r="D26" s="104"/>
      <c r="E26" s="104"/>
      <c r="F26" s="105"/>
      <c r="G26" s="130" t="s">
        <v>385</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5" x14ac:dyDescent="0.3">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79" ht="15.5"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50" customHeight="1" x14ac:dyDescent="0.3">
      <c r="A29" s="359" t="s">
        <v>232</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row>
    <row r="30" spans="1:79" ht="15.5" x14ac:dyDescent="0.3">
      <c r="A30" s="44"/>
      <c r="B30" s="44"/>
      <c r="C30" s="44"/>
      <c r="D30" s="44"/>
      <c r="E30" s="44"/>
      <c r="F30" s="44"/>
      <c r="G30" s="44"/>
      <c r="H30" s="44"/>
      <c r="I30" s="44"/>
      <c r="J30" s="44"/>
      <c r="K30" s="44"/>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row>
    <row r="31" spans="1:79" ht="16.5" customHeight="1" x14ac:dyDescent="0.3">
      <c r="A31" s="360" t="s">
        <v>41</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row>
    <row r="32" spans="1:79" ht="20" customHeight="1" x14ac:dyDescent="0.3">
      <c r="A32" s="103" t="s">
        <v>3</v>
      </c>
      <c r="B32" s="104"/>
      <c r="C32" s="104"/>
      <c r="D32" s="104"/>
      <c r="E32" s="104"/>
      <c r="F32" s="105"/>
      <c r="G32" s="120" t="s">
        <v>39</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2"/>
    </row>
    <row r="33" spans="1:79" ht="31" hidden="1" customHeight="1" x14ac:dyDescent="0.3">
      <c r="A33" s="103" t="s">
        <v>13</v>
      </c>
      <c r="B33" s="104"/>
      <c r="C33" s="104"/>
      <c r="D33" s="104"/>
      <c r="E33" s="104"/>
      <c r="F33" s="105"/>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9" customHeight="1" x14ac:dyDescent="0.3">
      <c r="A34" s="103">
        <v>1</v>
      </c>
      <c r="B34" s="104"/>
      <c r="C34" s="104"/>
      <c r="D34" s="104"/>
      <c r="E34" s="104"/>
      <c r="F34" s="105"/>
      <c r="G34" s="133" t="s">
        <v>386</v>
      </c>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5"/>
      <c r="CA34" s="1" t="s">
        <v>48</v>
      </c>
    </row>
    <row r="35" spans="1:79" hidden="1" x14ac:dyDescent="0.3">
      <c r="A35" s="103">
        <v>2</v>
      </c>
      <c r="B35" s="104"/>
      <c r="C35" s="104"/>
      <c r="D35" s="104"/>
      <c r="E35" s="104"/>
      <c r="F35" s="105"/>
      <c r="G35" s="133" t="s">
        <v>215</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5"/>
    </row>
    <row r="37" spans="1:79" ht="26.5" customHeight="1" x14ac:dyDescent="0.3">
      <c r="A37" s="118" t="s">
        <v>73</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row>
    <row r="38" spans="1:79" ht="25" customHeight="1" x14ac:dyDescent="0.3">
      <c r="A38" s="118" t="s">
        <v>74</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row>
    <row r="39" spans="1:79" ht="14" x14ac:dyDescent="0.3">
      <c r="A39" s="136" t="s">
        <v>102</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row>
    <row r="40" spans="1:79" ht="48" hidden="1" customHeight="1" x14ac:dyDescent="0.3">
      <c r="A40" s="366" t="s">
        <v>3</v>
      </c>
      <c r="B40" s="367"/>
      <c r="C40" s="106" t="s">
        <v>66</v>
      </c>
      <c r="D40" s="107"/>
      <c r="E40" s="107"/>
      <c r="F40" s="107"/>
      <c r="G40" s="107"/>
      <c r="H40" s="107"/>
      <c r="I40" s="107"/>
      <c r="J40" s="107"/>
      <c r="K40" s="107"/>
      <c r="L40" s="107"/>
      <c r="M40" s="107"/>
      <c r="N40" s="107"/>
      <c r="O40" s="107"/>
      <c r="P40" s="107"/>
      <c r="Q40" s="107"/>
      <c r="R40" s="107"/>
      <c r="S40" s="107"/>
      <c r="T40" s="107"/>
      <c r="U40" s="107"/>
      <c r="V40" s="107"/>
      <c r="W40" s="107"/>
      <c r="X40" s="107"/>
      <c r="Y40" s="107"/>
      <c r="Z40" s="108"/>
      <c r="AA40" s="370" t="s">
        <v>25</v>
      </c>
      <c r="AB40" s="371"/>
      <c r="AC40" s="371"/>
      <c r="AD40" s="371"/>
      <c r="AE40" s="371"/>
      <c r="AF40" s="371"/>
      <c r="AG40" s="371"/>
      <c r="AH40" s="371"/>
      <c r="AI40" s="371"/>
      <c r="AJ40" s="371"/>
      <c r="AK40" s="371"/>
      <c r="AL40" s="371"/>
      <c r="AM40" s="371"/>
      <c r="AN40" s="371"/>
      <c r="AO40" s="372"/>
      <c r="AP40" s="370" t="s">
        <v>44</v>
      </c>
      <c r="AQ40" s="371"/>
      <c r="AR40" s="371"/>
      <c r="AS40" s="371"/>
      <c r="AT40" s="371"/>
      <c r="AU40" s="371"/>
      <c r="AV40" s="371"/>
      <c r="AW40" s="371"/>
      <c r="AX40" s="371"/>
      <c r="AY40" s="371"/>
      <c r="AZ40" s="371"/>
      <c r="BA40" s="371"/>
      <c r="BB40" s="371"/>
      <c r="BC40" s="372"/>
      <c r="BD40" s="370" t="s">
        <v>0</v>
      </c>
      <c r="BE40" s="371"/>
      <c r="BF40" s="371"/>
      <c r="BG40" s="371"/>
      <c r="BH40" s="371"/>
      <c r="BI40" s="371"/>
      <c r="BJ40" s="371"/>
      <c r="BK40" s="371"/>
      <c r="BL40" s="371"/>
      <c r="BM40" s="371"/>
      <c r="BN40" s="371"/>
      <c r="BO40" s="371"/>
      <c r="BP40" s="371"/>
      <c r="BQ40" s="372"/>
    </row>
    <row r="41" spans="1:79" s="46" customFormat="1" ht="30.75" customHeight="1" x14ac:dyDescent="0.25">
      <c r="A41" s="368"/>
      <c r="B41" s="369"/>
      <c r="C41" s="109"/>
      <c r="D41" s="110"/>
      <c r="E41" s="110"/>
      <c r="F41" s="110"/>
      <c r="G41" s="110"/>
      <c r="H41" s="110"/>
      <c r="I41" s="110"/>
      <c r="J41" s="110"/>
      <c r="K41" s="110"/>
      <c r="L41" s="110"/>
      <c r="M41" s="110"/>
      <c r="N41" s="110"/>
      <c r="O41" s="110"/>
      <c r="P41" s="110"/>
      <c r="Q41" s="110"/>
      <c r="R41" s="110"/>
      <c r="S41" s="110"/>
      <c r="T41" s="110"/>
      <c r="U41" s="110"/>
      <c r="V41" s="110"/>
      <c r="W41" s="110"/>
      <c r="X41" s="110"/>
      <c r="Y41" s="110"/>
      <c r="Z41" s="111"/>
      <c r="AA41" s="89" t="s">
        <v>2</v>
      </c>
      <c r="AB41" s="325"/>
      <c r="AC41" s="325"/>
      <c r="AD41" s="325"/>
      <c r="AE41" s="90"/>
      <c r="AF41" s="89" t="s">
        <v>1</v>
      </c>
      <c r="AG41" s="325"/>
      <c r="AH41" s="325"/>
      <c r="AI41" s="325"/>
      <c r="AJ41" s="90"/>
      <c r="AK41" s="89" t="s">
        <v>26</v>
      </c>
      <c r="AL41" s="325"/>
      <c r="AM41" s="325"/>
      <c r="AN41" s="325"/>
      <c r="AO41" s="90"/>
      <c r="AP41" s="89" t="s">
        <v>2</v>
      </c>
      <c r="AQ41" s="325"/>
      <c r="AR41" s="325"/>
      <c r="AS41" s="325"/>
      <c r="AT41" s="90"/>
      <c r="AU41" s="89" t="s">
        <v>1</v>
      </c>
      <c r="AV41" s="325"/>
      <c r="AW41" s="325"/>
      <c r="AX41" s="325"/>
      <c r="AY41" s="90"/>
      <c r="AZ41" s="89" t="s">
        <v>26</v>
      </c>
      <c r="BA41" s="325"/>
      <c r="BB41" s="325"/>
      <c r="BC41" s="90"/>
      <c r="BD41" s="89" t="s">
        <v>2</v>
      </c>
      <c r="BE41" s="325"/>
      <c r="BF41" s="325"/>
      <c r="BG41" s="325"/>
      <c r="BH41" s="90"/>
      <c r="BI41" s="89" t="s">
        <v>1</v>
      </c>
      <c r="BJ41" s="325"/>
      <c r="BK41" s="325"/>
      <c r="BL41" s="325"/>
      <c r="BM41" s="90"/>
      <c r="BN41" s="89" t="s">
        <v>27</v>
      </c>
      <c r="BO41" s="325"/>
      <c r="BP41" s="325"/>
      <c r="BQ41" s="90"/>
    </row>
    <row r="42" spans="1:79" s="46" customFormat="1" ht="19" customHeight="1" x14ac:dyDescent="0.25">
      <c r="A42" s="137">
        <v>1</v>
      </c>
      <c r="B42" s="138"/>
      <c r="C42" s="137">
        <v>2</v>
      </c>
      <c r="D42" s="139"/>
      <c r="E42" s="139"/>
      <c r="F42" s="139"/>
      <c r="G42" s="139"/>
      <c r="H42" s="139"/>
      <c r="I42" s="139"/>
      <c r="J42" s="139"/>
      <c r="K42" s="139"/>
      <c r="L42" s="139"/>
      <c r="M42" s="139"/>
      <c r="N42" s="139"/>
      <c r="O42" s="139"/>
      <c r="P42" s="139"/>
      <c r="Q42" s="139"/>
      <c r="R42" s="139"/>
      <c r="S42" s="139"/>
      <c r="T42" s="139"/>
      <c r="U42" s="139"/>
      <c r="V42" s="139"/>
      <c r="W42" s="139"/>
      <c r="X42" s="139"/>
      <c r="Y42" s="139"/>
      <c r="Z42" s="138"/>
      <c r="AA42" s="137">
        <v>3</v>
      </c>
      <c r="AB42" s="139"/>
      <c r="AC42" s="139"/>
      <c r="AD42" s="139"/>
      <c r="AE42" s="138"/>
      <c r="AF42" s="137">
        <v>4</v>
      </c>
      <c r="AG42" s="139"/>
      <c r="AH42" s="139"/>
      <c r="AI42" s="139"/>
      <c r="AJ42" s="138"/>
      <c r="AK42" s="137">
        <v>5</v>
      </c>
      <c r="AL42" s="139"/>
      <c r="AM42" s="139"/>
      <c r="AN42" s="139"/>
      <c r="AO42" s="138"/>
      <c r="AP42" s="137">
        <v>6</v>
      </c>
      <c r="AQ42" s="139"/>
      <c r="AR42" s="139"/>
      <c r="AS42" s="139"/>
      <c r="AT42" s="138"/>
      <c r="AU42" s="137">
        <v>7</v>
      </c>
      <c r="AV42" s="139"/>
      <c r="AW42" s="139"/>
      <c r="AX42" s="139"/>
      <c r="AY42" s="138"/>
      <c r="AZ42" s="137">
        <v>8</v>
      </c>
      <c r="BA42" s="139"/>
      <c r="BB42" s="139"/>
      <c r="BC42" s="138"/>
      <c r="BD42" s="137">
        <v>9</v>
      </c>
      <c r="BE42" s="139"/>
      <c r="BF42" s="139"/>
      <c r="BG42" s="139"/>
      <c r="BH42" s="138"/>
      <c r="BI42" s="137">
        <v>10</v>
      </c>
      <c r="BJ42" s="139"/>
      <c r="BK42" s="139"/>
      <c r="BL42" s="139"/>
      <c r="BM42" s="138"/>
      <c r="BN42" s="137">
        <v>11</v>
      </c>
      <c r="BO42" s="139"/>
      <c r="BP42" s="139"/>
      <c r="BQ42" s="138"/>
    </row>
    <row r="43" spans="1:79" ht="69" hidden="1" customHeight="1" x14ac:dyDescent="0.3">
      <c r="A43" s="103" t="s">
        <v>13</v>
      </c>
      <c r="B43" s="105"/>
      <c r="C43" s="103" t="s">
        <v>14</v>
      </c>
      <c r="D43" s="104"/>
      <c r="E43" s="104"/>
      <c r="F43" s="104"/>
      <c r="G43" s="104"/>
      <c r="H43" s="104"/>
      <c r="I43" s="104"/>
      <c r="J43" s="104"/>
      <c r="K43" s="104"/>
      <c r="L43" s="104"/>
      <c r="M43" s="104"/>
      <c r="N43" s="104"/>
      <c r="O43" s="104"/>
      <c r="P43" s="104"/>
      <c r="Q43" s="104"/>
      <c r="R43" s="104"/>
      <c r="S43" s="104"/>
      <c r="T43" s="104"/>
      <c r="U43" s="104"/>
      <c r="V43" s="104"/>
      <c r="W43" s="104"/>
      <c r="X43" s="104"/>
      <c r="Y43" s="104"/>
      <c r="Z43" s="105"/>
      <c r="AA43" s="140" t="s">
        <v>10</v>
      </c>
      <c r="AB43" s="141"/>
      <c r="AC43" s="141"/>
      <c r="AD43" s="141"/>
      <c r="AE43" s="142"/>
      <c r="AF43" s="140" t="s">
        <v>9</v>
      </c>
      <c r="AG43" s="141"/>
      <c r="AH43" s="141"/>
      <c r="AI43" s="141"/>
      <c r="AJ43" s="142"/>
      <c r="AK43" s="83" t="s">
        <v>16</v>
      </c>
      <c r="AL43" s="84"/>
      <c r="AM43" s="84"/>
      <c r="AN43" s="84"/>
      <c r="AO43" s="85"/>
      <c r="AP43" s="140" t="s">
        <v>11</v>
      </c>
      <c r="AQ43" s="141"/>
      <c r="AR43" s="141"/>
      <c r="AS43" s="141"/>
      <c r="AT43" s="142"/>
      <c r="AU43" s="140" t="s">
        <v>12</v>
      </c>
      <c r="AV43" s="141"/>
      <c r="AW43" s="141"/>
      <c r="AX43" s="141"/>
      <c r="AY43" s="142"/>
      <c r="AZ43" s="83" t="s">
        <v>16</v>
      </c>
      <c r="BA43" s="84"/>
      <c r="BB43" s="84"/>
      <c r="BC43" s="85"/>
      <c r="BD43" s="143" t="s">
        <v>31</v>
      </c>
      <c r="BE43" s="144"/>
      <c r="BF43" s="144"/>
      <c r="BG43" s="144"/>
      <c r="BH43" s="145"/>
      <c r="BI43" s="143" t="s">
        <v>31</v>
      </c>
      <c r="BJ43" s="144"/>
      <c r="BK43" s="144"/>
      <c r="BL43" s="144"/>
      <c r="BM43" s="145"/>
      <c r="BN43" s="146" t="s">
        <v>16</v>
      </c>
      <c r="BO43" s="147"/>
      <c r="BP43" s="147"/>
      <c r="BQ43" s="148"/>
      <c r="CA43" s="1" t="s">
        <v>19</v>
      </c>
    </row>
    <row r="44" spans="1:79" ht="35.5" customHeight="1" x14ac:dyDescent="0.3">
      <c r="A44" s="332">
        <v>1</v>
      </c>
      <c r="B44" s="333"/>
      <c r="C44" s="151" t="s">
        <v>387</v>
      </c>
      <c r="D44" s="152"/>
      <c r="E44" s="152"/>
      <c r="F44" s="152"/>
      <c r="G44" s="152"/>
      <c r="H44" s="152"/>
      <c r="I44" s="152"/>
      <c r="J44" s="152"/>
      <c r="K44" s="152"/>
      <c r="L44" s="152"/>
      <c r="M44" s="152"/>
      <c r="N44" s="152"/>
      <c r="O44" s="152"/>
      <c r="P44" s="152"/>
      <c r="Q44" s="152"/>
      <c r="R44" s="152"/>
      <c r="S44" s="152"/>
      <c r="T44" s="152"/>
      <c r="U44" s="152"/>
      <c r="V44" s="152"/>
      <c r="W44" s="152"/>
      <c r="X44" s="152"/>
      <c r="Y44" s="152"/>
      <c r="Z44" s="153"/>
      <c r="AA44" s="154">
        <v>61683883</v>
      </c>
      <c r="AB44" s="155"/>
      <c r="AC44" s="155"/>
      <c r="AD44" s="155"/>
      <c r="AE44" s="156"/>
      <c r="AF44" s="154">
        <v>1793622</v>
      </c>
      <c r="AG44" s="155"/>
      <c r="AH44" s="155"/>
      <c r="AI44" s="155"/>
      <c r="AJ44" s="156"/>
      <c r="AK44" s="154">
        <f t="shared" ref="AK44:AK53" si="0">AA44+AF44</f>
        <v>63477505</v>
      </c>
      <c r="AL44" s="155"/>
      <c r="AM44" s="155"/>
      <c r="AN44" s="155"/>
      <c r="AO44" s="156"/>
      <c r="AP44" s="154">
        <v>60746165</v>
      </c>
      <c r="AQ44" s="155"/>
      <c r="AR44" s="155"/>
      <c r="AS44" s="155"/>
      <c r="AT44" s="156"/>
      <c r="AU44" s="97">
        <v>2167580</v>
      </c>
      <c r="AV44" s="98"/>
      <c r="AW44" s="98"/>
      <c r="AX44" s="98"/>
      <c r="AY44" s="99"/>
      <c r="AZ44" s="154">
        <f>AP44+AU44</f>
        <v>62913745</v>
      </c>
      <c r="BA44" s="155"/>
      <c r="BB44" s="155"/>
      <c r="BC44" s="156"/>
      <c r="BD44" s="154">
        <f t="shared" ref="BD44:BD54" si="1">AP44-AA44</f>
        <v>-937718</v>
      </c>
      <c r="BE44" s="155"/>
      <c r="BF44" s="155"/>
      <c r="BG44" s="155"/>
      <c r="BH44" s="156"/>
      <c r="BI44" s="154">
        <f t="shared" ref="BI44:BI54" si="2">AU44-AF44</f>
        <v>373958</v>
      </c>
      <c r="BJ44" s="155"/>
      <c r="BK44" s="155"/>
      <c r="BL44" s="155"/>
      <c r="BM44" s="156"/>
      <c r="BN44" s="154">
        <f t="shared" ref="BN44:BN54" si="3">BD44+BI44</f>
        <v>-563760</v>
      </c>
      <c r="BO44" s="155"/>
      <c r="BP44" s="155"/>
      <c r="BQ44" s="156"/>
      <c r="CA44" s="1" t="s">
        <v>20</v>
      </c>
    </row>
    <row r="45" spans="1:79" ht="26.5" customHeight="1" x14ac:dyDescent="0.3">
      <c r="A45" s="332">
        <v>2</v>
      </c>
      <c r="B45" s="333"/>
      <c r="C45" s="151" t="s">
        <v>388</v>
      </c>
      <c r="D45" s="152"/>
      <c r="E45" s="152"/>
      <c r="F45" s="152"/>
      <c r="G45" s="152"/>
      <c r="H45" s="152"/>
      <c r="I45" s="152"/>
      <c r="J45" s="152"/>
      <c r="K45" s="152"/>
      <c r="L45" s="152"/>
      <c r="M45" s="152"/>
      <c r="N45" s="152"/>
      <c r="O45" s="152"/>
      <c r="P45" s="152"/>
      <c r="Q45" s="152"/>
      <c r="R45" s="152"/>
      <c r="S45" s="152"/>
      <c r="T45" s="152"/>
      <c r="U45" s="152"/>
      <c r="V45" s="152"/>
      <c r="W45" s="152"/>
      <c r="X45" s="152"/>
      <c r="Y45" s="152"/>
      <c r="Z45" s="153"/>
      <c r="AA45" s="154">
        <v>0</v>
      </c>
      <c r="AB45" s="155"/>
      <c r="AC45" s="155"/>
      <c r="AD45" s="155"/>
      <c r="AE45" s="156"/>
      <c r="AF45" s="154">
        <v>1667931</v>
      </c>
      <c r="AG45" s="155"/>
      <c r="AH45" s="155"/>
      <c r="AI45" s="155"/>
      <c r="AJ45" s="156"/>
      <c r="AK45" s="154">
        <f t="shared" si="0"/>
        <v>1667931</v>
      </c>
      <c r="AL45" s="155"/>
      <c r="AM45" s="155"/>
      <c r="AN45" s="155"/>
      <c r="AO45" s="156"/>
      <c r="AP45" s="154">
        <v>0</v>
      </c>
      <c r="AQ45" s="155"/>
      <c r="AR45" s="155"/>
      <c r="AS45" s="155"/>
      <c r="AT45" s="156"/>
      <c r="AU45" s="154">
        <f>291141+315290+364500+80790</f>
        <v>1051721</v>
      </c>
      <c r="AV45" s="155"/>
      <c r="AW45" s="155"/>
      <c r="AX45" s="155"/>
      <c r="AY45" s="156"/>
      <c r="AZ45" s="154">
        <f t="shared" ref="AZ45:AZ46" si="4">AP45+AU45</f>
        <v>1051721</v>
      </c>
      <c r="BA45" s="155"/>
      <c r="BB45" s="155"/>
      <c r="BC45" s="156"/>
      <c r="BD45" s="154">
        <f t="shared" si="1"/>
        <v>0</v>
      </c>
      <c r="BE45" s="155"/>
      <c r="BF45" s="155"/>
      <c r="BG45" s="155"/>
      <c r="BH45" s="156"/>
      <c r="BI45" s="154">
        <f t="shared" si="2"/>
        <v>-616210</v>
      </c>
      <c r="BJ45" s="155"/>
      <c r="BK45" s="155"/>
      <c r="BL45" s="155"/>
      <c r="BM45" s="156"/>
      <c r="BN45" s="154">
        <f t="shared" si="3"/>
        <v>-616210</v>
      </c>
      <c r="BO45" s="155"/>
      <c r="BP45" s="155"/>
      <c r="BQ45" s="156"/>
    </row>
    <row r="46" spans="1:79" ht="45" customHeight="1" x14ac:dyDescent="0.3">
      <c r="A46" s="332">
        <v>3</v>
      </c>
      <c r="B46" s="333"/>
      <c r="C46" s="151" t="s">
        <v>614</v>
      </c>
      <c r="D46" s="152"/>
      <c r="E46" s="152"/>
      <c r="F46" s="152"/>
      <c r="G46" s="152"/>
      <c r="H46" s="152"/>
      <c r="I46" s="152"/>
      <c r="J46" s="152"/>
      <c r="K46" s="152"/>
      <c r="L46" s="152"/>
      <c r="M46" s="152"/>
      <c r="N46" s="152"/>
      <c r="O46" s="152"/>
      <c r="P46" s="152"/>
      <c r="Q46" s="152"/>
      <c r="R46" s="152"/>
      <c r="S46" s="152"/>
      <c r="T46" s="152"/>
      <c r="U46" s="152"/>
      <c r="V46" s="152"/>
      <c r="W46" s="152"/>
      <c r="X46" s="152"/>
      <c r="Y46" s="152"/>
      <c r="Z46" s="153"/>
      <c r="AA46" s="154">
        <v>0</v>
      </c>
      <c r="AB46" s="155"/>
      <c r="AC46" s="155"/>
      <c r="AD46" s="155"/>
      <c r="AE46" s="156"/>
      <c r="AF46" s="154">
        <v>179860</v>
      </c>
      <c r="AG46" s="155"/>
      <c r="AH46" s="155"/>
      <c r="AI46" s="155"/>
      <c r="AJ46" s="156"/>
      <c r="AK46" s="154">
        <f t="shared" si="0"/>
        <v>179860</v>
      </c>
      <c r="AL46" s="155"/>
      <c r="AM46" s="155"/>
      <c r="AN46" s="155"/>
      <c r="AO46" s="156"/>
      <c r="AP46" s="154">
        <v>0</v>
      </c>
      <c r="AQ46" s="155"/>
      <c r="AR46" s="155"/>
      <c r="AS46" s="155"/>
      <c r="AT46" s="156"/>
      <c r="AU46" s="154">
        <v>179860</v>
      </c>
      <c r="AV46" s="155"/>
      <c r="AW46" s="155"/>
      <c r="AX46" s="155"/>
      <c r="AY46" s="156"/>
      <c r="AZ46" s="154">
        <f t="shared" si="4"/>
        <v>179860</v>
      </c>
      <c r="BA46" s="155"/>
      <c r="BB46" s="155"/>
      <c r="BC46" s="156"/>
      <c r="BD46" s="154">
        <f t="shared" si="1"/>
        <v>0</v>
      </c>
      <c r="BE46" s="155"/>
      <c r="BF46" s="155"/>
      <c r="BG46" s="155"/>
      <c r="BH46" s="156"/>
      <c r="BI46" s="154">
        <f t="shared" si="2"/>
        <v>0</v>
      </c>
      <c r="BJ46" s="155"/>
      <c r="BK46" s="155"/>
      <c r="BL46" s="155"/>
      <c r="BM46" s="156"/>
      <c r="BN46" s="154">
        <f t="shared" si="3"/>
        <v>0</v>
      </c>
      <c r="BO46" s="155"/>
      <c r="BP46" s="155"/>
      <c r="BQ46" s="156"/>
    </row>
    <row r="47" spans="1:79" ht="61" customHeight="1" x14ac:dyDescent="0.3">
      <c r="A47" s="332">
        <v>4</v>
      </c>
      <c r="B47" s="333"/>
      <c r="C47" s="151" t="s">
        <v>615</v>
      </c>
      <c r="D47" s="152"/>
      <c r="E47" s="152"/>
      <c r="F47" s="152"/>
      <c r="G47" s="152"/>
      <c r="H47" s="152"/>
      <c r="I47" s="152"/>
      <c r="J47" s="152"/>
      <c r="K47" s="152"/>
      <c r="L47" s="152"/>
      <c r="M47" s="152"/>
      <c r="N47" s="152"/>
      <c r="O47" s="152"/>
      <c r="P47" s="152"/>
      <c r="Q47" s="152"/>
      <c r="R47" s="152"/>
      <c r="S47" s="152"/>
      <c r="T47" s="152"/>
      <c r="U47" s="152"/>
      <c r="V47" s="152"/>
      <c r="W47" s="152"/>
      <c r="X47" s="152"/>
      <c r="Y47" s="152"/>
      <c r="Z47" s="153"/>
      <c r="AA47" s="154">
        <v>0</v>
      </c>
      <c r="AB47" s="155"/>
      <c r="AC47" s="155"/>
      <c r="AD47" s="155"/>
      <c r="AE47" s="156"/>
      <c r="AF47" s="154">
        <v>49900</v>
      </c>
      <c r="AG47" s="155"/>
      <c r="AH47" s="155"/>
      <c r="AI47" s="155"/>
      <c r="AJ47" s="156"/>
      <c r="AK47" s="154">
        <f t="shared" si="0"/>
        <v>49900</v>
      </c>
      <c r="AL47" s="155"/>
      <c r="AM47" s="155"/>
      <c r="AN47" s="155"/>
      <c r="AO47" s="156"/>
      <c r="AP47" s="154">
        <v>0</v>
      </c>
      <c r="AQ47" s="155"/>
      <c r="AR47" s="155"/>
      <c r="AS47" s="155"/>
      <c r="AT47" s="156"/>
      <c r="AU47" s="154">
        <v>49900</v>
      </c>
      <c r="AV47" s="155"/>
      <c r="AW47" s="155"/>
      <c r="AX47" s="155"/>
      <c r="AY47" s="156"/>
      <c r="AZ47" s="154">
        <f t="shared" ref="AZ47:AZ48" si="5">AP47+AU47</f>
        <v>49900</v>
      </c>
      <c r="BA47" s="155"/>
      <c r="BB47" s="155"/>
      <c r="BC47" s="156"/>
      <c r="BD47" s="154">
        <f t="shared" si="1"/>
        <v>0</v>
      </c>
      <c r="BE47" s="155"/>
      <c r="BF47" s="155"/>
      <c r="BG47" s="155"/>
      <c r="BH47" s="156"/>
      <c r="BI47" s="154">
        <f t="shared" si="2"/>
        <v>0</v>
      </c>
      <c r="BJ47" s="155"/>
      <c r="BK47" s="155"/>
      <c r="BL47" s="155"/>
      <c r="BM47" s="156"/>
      <c r="BN47" s="154">
        <f t="shared" si="3"/>
        <v>0</v>
      </c>
      <c r="BO47" s="155"/>
      <c r="BP47" s="155"/>
      <c r="BQ47" s="156"/>
    </row>
    <row r="48" spans="1:79" ht="38.5" customHeight="1" x14ac:dyDescent="0.3">
      <c r="A48" s="332">
        <v>5</v>
      </c>
      <c r="B48" s="333"/>
      <c r="C48" s="151" t="s">
        <v>616</v>
      </c>
      <c r="D48" s="152"/>
      <c r="E48" s="152"/>
      <c r="F48" s="152"/>
      <c r="G48" s="152"/>
      <c r="H48" s="152"/>
      <c r="I48" s="152"/>
      <c r="J48" s="152"/>
      <c r="K48" s="152"/>
      <c r="L48" s="152"/>
      <c r="M48" s="152"/>
      <c r="N48" s="152"/>
      <c r="O48" s="152"/>
      <c r="P48" s="152"/>
      <c r="Q48" s="152"/>
      <c r="R48" s="152"/>
      <c r="S48" s="152"/>
      <c r="T48" s="152"/>
      <c r="U48" s="152"/>
      <c r="V48" s="152"/>
      <c r="W48" s="152"/>
      <c r="X48" s="152"/>
      <c r="Y48" s="152"/>
      <c r="Z48" s="153"/>
      <c r="AA48" s="154">
        <v>0</v>
      </c>
      <c r="AB48" s="155"/>
      <c r="AC48" s="155"/>
      <c r="AD48" s="155"/>
      <c r="AE48" s="156"/>
      <c r="AF48" s="154">
        <v>25408</v>
      </c>
      <c r="AG48" s="155"/>
      <c r="AH48" s="155"/>
      <c r="AI48" s="155"/>
      <c r="AJ48" s="156"/>
      <c r="AK48" s="154">
        <f t="shared" si="0"/>
        <v>25408</v>
      </c>
      <c r="AL48" s="155"/>
      <c r="AM48" s="155"/>
      <c r="AN48" s="155"/>
      <c r="AO48" s="156"/>
      <c r="AP48" s="154">
        <v>0</v>
      </c>
      <c r="AQ48" s="155"/>
      <c r="AR48" s="155"/>
      <c r="AS48" s="155"/>
      <c r="AT48" s="156"/>
      <c r="AU48" s="154">
        <v>0</v>
      </c>
      <c r="AV48" s="155"/>
      <c r="AW48" s="155"/>
      <c r="AX48" s="155"/>
      <c r="AY48" s="156"/>
      <c r="AZ48" s="154">
        <f t="shared" si="5"/>
        <v>0</v>
      </c>
      <c r="BA48" s="155"/>
      <c r="BB48" s="155"/>
      <c r="BC48" s="156"/>
      <c r="BD48" s="154">
        <f t="shared" si="1"/>
        <v>0</v>
      </c>
      <c r="BE48" s="155"/>
      <c r="BF48" s="155"/>
      <c r="BG48" s="155"/>
      <c r="BH48" s="156"/>
      <c r="BI48" s="154">
        <f t="shared" si="2"/>
        <v>-25408</v>
      </c>
      <c r="BJ48" s="155"/>
      <c r="BK48" s="155"/>
      <c r="BL48" s="155"/>
      <c r="BM48" s="156"/>
      <c r="BN48" s="154">
        <f t="shared" si="3"/>
        <v>-25408</v>
      </c>
      <c r="BO48" s="155"/>
      <c r="BP48" s="155"/>
      <c r="BQ48" s="156"/>
    </row>
    <row r="49" spans="1:79" ht="42.5" customHeight="1" x14ac:dyDescent="0.3">
      <c r="A49" s="332">
        <v>6</v>
      </c>
      <c r="B49" s="333"/>
      <c r="C49" s="151" t="s">
        <v>617</v>
      </c>
      <c r="D49" s="152"/>
      <c r="E49" s="152"/>
      <c r="F49" s="152"/>
      <c r="G49" s="152"/>
      <c r="H49" s="152"/>
      <c r="I49" s="152"/>
      <c r="J49" s="152"/>
      <c r="K49" s="152"/>
      <c r="L49" s="152"/>
      <c r="M49" s="152"/>
      <c r="N49" s="152"/>
      <c r="O49" s="152"/>
      <c r="P49" s="152"/>
      <c r="Q49" s="152"/>
      <c r="R49" s="152"/>
      <c r="S49" s="152"/>
      <c r="T49" s="152"/>
      <c r="U49" s="152"/>
      <c r="V49" s="152"/>
      <c r="W49" s="152"/>
      <c r="X49" s="152"/>
      <c r="Y49" s="152"/>
      <c r="Z49" s="153"/>
      <c r="AA49" s="154">
        <v>0</v>
      </c>
      <c r="AB49" s="155"/>
      <c r="AC49" s="155"/>
      <c r="AD49" s="155"/>
      <c r="AE49" s="156"/>
      <c r="AF49" s="154">
        <v>20293316.079999998</v>
      </c>
      <c r="AG49" s="155"/>
      <c r="AH49" s="155"/>
      <c r="AI49" s="155"/>
      <c r="AJ49" s="156"/>
      <c r="AK49" s="154">
        <f t="shared" si="0"/>
        <v>20293316.079999998</v>
      </c>
      <c r="AL49" s="155"/>
      <c r="AM49" s="155"/>
      <c r="AN49" s="155"/>
      <c r="AO49" s="156"/>
      <c r="AP49" s="154">
        <v>0</v>
      </c>
      <c r="AQ49" s="155"/>
      <c r="AR49" s="155"/>
      <c r="AS49" s="155"/>
      <c r="AT49" s="156"/>
      <c r="AU49" s="154">
        <v>18628264</v>
      </c>
      <c r="AV49" s="155"/>
      <c r="AW49" s="155"/>
      <c r="AX49" s="155"/>
      <c r="AY49" s="156"/>
      <c r="AZ49" s="154">
        <f t="shared" ref="AZ49" si="6">AP49+AU49</f>
        <v>18628264</v>
      </c>
      <c r="BA49" s="155"/>
      <c r="BB49" s="155"/>
      <c r="BC49" s="156"/>
      <c r="BD49" s="154">
        <f t="shared" ref="BD49" si="7">AP49-AA49</f>
        <v>0</v>
      </c>
      <c r="BE49" s="155"/>
      <c r="BF49" s="155"/>
      <c r="BG49" s="155"/>
      <c r="BH49" s="156"/>
      <c r="BI49" s="154">
        <f t="shared" ref="BI49" si="8">AU49-AF49</f>
        <v>-1665052.0799999982</v>
      </c>
      <c r="BJ49" s="155"/>
      <c r="BK49" s="155"/>
      <c r="BL49" s="155"/>
      <c r="BM49" s="156"/>
      <c r="BN49" s="154">
        <f t="shared" ref="BN49" si="9">BD49+BI49</f>
        <v>-1665052.0799999982</v>
      </c>
      <c r="BO49" s="155"/>
      <c r="BP49" s="155"/>
      <c r="BQ49" s="156"/>
    </row>
    <row r="50" spans="1:79" ht="55.5" customHeight="1" x14ac:dyDescent="0.3">
      <c r="A50" s="332">
        <v>7</v>
      </c>
      <c r="B50" s="333"/>
      <c r="C50" s="151" t="s">
        <v>618</v>
      </c>
      <c r="D50" s="152"/>
      <c r="E50" s="152"/>
      <c r="F50" s="152"/>
      <c r="G50" s="152"/>
      <c r="H50" s="152"/>
      <c r="I50" s="152"/>
      <c r="J50" s="152"/>
      <c r="K50" s="152"/>
      <c r="L50" s="152"/>
      <c r="M50" s="152"/>
      <c r="N50" s="152"/>
      <c r="O50" s="152"/>
      <c r="P50" s="152"/>
      <c r="Q50" s="152"/>
      <c r="R50" s="152"/>
      <c r="S50" s="152"/>
      <c r="T50" s="152"/>
      <c r="U50" s="152"/>
      <c r="V50" s="152"/>
      <c r="W50" s="152"/>
      <c r="X50" s="152"/>
      <c r="Y50" s="152"/>
      <c r="Z50" s="153"/>
      <c r="AA50" s="154">
        <v>0</v>
      </c>
      <c r="AB50" s="155"/>
      <c r="AC50" s="155"/>
      <c r="AD50" s="155"/>
      <c r="AE50" s="156"/>
      <c r="AF50" s="154">
        <v>35600</v>
      </c>
      <c r="AG50" s="155"/>
      <c r="AH50" s="155"/>
      <c r="AI50" s="155"/>
      <c r="AJ50" s="156"/>
      <c r="AK50" s="154">
        <f t="shared" si="0"/>
        <v>35600</v>
      </c>
      <c r="AL50" s="155"/>
      <c r="AM50" s="155"/>
      <c r="AN50" s="155"/>
      <c r="AO50" s="156"/>
      <c r="AP50" s="154">
        <v>0</v>
      </c>
      <c r="AQ50" s="155"/>
      <c r="AR50" s="155"/>
      <c r="AS50" s="155"/>
      <c r="AT50" s="156"/>
      <c r="AU50" s="154">
        <v>35600</v>
      </c>
      <c r="AV50" s="155"/>
      <c r="AW50" s="155"/>
      <c r="AX50" s="155"/>
      <c r="AY50" s="156"/>
      <c r="AZ50" s="154">
        <f t="shared" ref="AZ50:AZ52" si="10">AP50+AU50</f>
        <v>35600</v>
      </c>
      <c r="BA50" s="155"/>
      <c r="BB50" s="155"/>
      <c r="BC50" s="156"/>
      <c r="BD50" s="154">
        <f t="shared" ref="BD50:BD53" si="11">AP50-AA50</f>
        <v>0</v>
      </c>
      <c r="BE50" s="155"/>
      <c r="BF50" s="155"/>
      <c r="BG50" s="155"/>
      <c r="BH50" s="156"/>
      <c r="BI50" s="154">
        <f t="shared" ref="BI50:BI53" si="12">AU50-AF50</f>
        <v>0</v>
      </c>
      <c r="BJ50" s="155"/>
      <c r="BK50" s="155"/>
      <c r="BL50" s="155"/>
      <c r="BM50" s="156"/>
      <c r="BN50" s="154">
        <f t="shared" ref="BN50:BN53" si="13">BD50+BI50</f>
        <v>0</v>
      </c>
      <c r="BO50" s="155"/>
      <c r="BP50" s="155"/>
      <c r="BQ50" s="156"/>
    </row>
    <row r="51" spans="1:79" ht="51.5" customHeight="1" x14ac:dyDescent="0.3">
      <c r="A51" s="332">
        <v>8</v>
      </c>
      <c r="B51" s="333"/>
      <c r="C51" s="151" t="s">
        <v>619</v>
      </c>
      <c r="D51" s="152"/>
      <c r="E51" s="152"/>
      <c r="F51" s="152"/>
      <c r="G51" s="152"/>
      <c r="H51" s="152"/>
      <c r="I51" s="152"/>
      <c r="J51" s="152"/>
      <c r="K51" s="152"/>
      <c r="L51" s="152"/>
      <c r="M51" s="152"/>
      <c r="N51" s="152"/>
      <c r="O51" s="152"/>
      <c r="P51" s="152"/>
      <c r="Q51" s="152"/>
      <c r="R51" s="152"/>
      <c r="S51" s="152"/>
      <c r="T51" s="152"/>
      <c r="U51" s="152"/>
      <c r="V51" s="152"/>
      <c r="W51" s="152"/>
      <c r="X51" s="152"/>
      <c r="Y51" s="152"/>
      <c r="Z51" s="153"/>
      <c r="AA51" s="154">
        <v>0</v>
      </c>
      <c r="AB51" s="155"/>
      <c r="AC51" s="155"/>
      <c r="AD51" s="155"/>
      <c r="AE51" s="156"/>
      <c r="AF51" s="154">
        <v>3000000</v>
      </c>
      <c r="AG51" s="155"/>
      <c r="AH51" s="155"/>
      <c r="AI51" s="155"/>
      <c r="AJ51" s="156"/>
      <c r="AK51" s="154">
        <f t="shared" si="0"/>
        <v>3000000</v>
      </c>
      <c r="AL51" s="155"/>
      <c r="AM51" s="155"/>
      <c r="AN51" s="155"/>
      <c r="AO51" s="156"/>
      <c r="AP51" s="154">
        <v>0</v>
      </c>
      <c r="AQ51" s="155"/>
      <c r="AR51" s="155"/>
      <c r="AS51" s="155"/>
      <c r="AT51" s="156"/>
      <c r="AU51" s="154">
        <v>2998367</v>
      </c>
      <c r="AV51" s="155"/>
      <c r="AW51" s="155"/>
      <c r="AX51" s="155"/>
      <c r="AY51" s="156"/>
      <c r="AZ51" s="154">
        <f t="shared" si="10"/>
        <v>2998367</v>
      </c>
      <c r="BA51" s="155"/>
      <c r="BB51" s="155"/>
      <c r="BC51" s="156"/>
      <c r="BD51" s="154">
        <f t="shared" si="11"/>
        <v>0</v>
      </c>
      <c r="BE51" s="155"/>
      <c r="BF51" s="155"/>
      <c r="BG51" s="155"/>
      <c r="BH51" s="156"/>
      <c r="BI51" s="154">
        <f t="shared" si="12"/>
        <v>-1633</v>
      </c>
      <c r="BJ51" s="155"/>
      <c r="BK51" s="155"/>
      <c r="BL51" s="155"/>
      <c r="BM51" s="156"/>
      <c r="BN51" s="154">
        <f t="shared" si="13"/>
        <v>-1633</v>
      </c>
      <c r="BO51" s="155"/>
      <c r="BP51" s="155"/>
      <c r="BQ51" s="156"/>
    </row>
    <row r="52" spans="1:79" ht="42.5" customHeight="1" x14ac:dyDescent="0.3">
      <c r="A52" s="332">
        <v>9</v>
      </c>
      <c r="B52" s="333"/>
      <c r="C52" s="151" t="s">
        <v>620</v>
      </c>
      <c r="D52" s="152"/>
      <c r="E52" s="152"/>
      <c r="F52" s="152"/>
      <c r="G52" s="152"/>
      <c r="H52" s="152"/>
      <c r="I52" s="152"/>
      <c r="J52" s="152"/>
      <c r="K52" s="152"/>
      <c r="L52" s="152"/>
      <c r="M52" s="152"/>
      <c r="N52" s="152"/>
      <c r="O52" s="152"/>
      <c r="P52" s="152"/>
      <c r="Q52" s="152"/>
      <c r="R52" s="152"/>
      <c r="S52" s="152"/>
      <c r="T52" s="152"/>
      <c r="U52" s="152"/>
      <c r="V52" s="152"/>
      <c r="W52" s="152"/>
      <c r="X52" s="152"/>
      <c r="Y52" s="152"/>
      <c r="Z52" s="153"/>
      <c r="AA52" s="154">
        <v>0</v>
      </c>
      <c r="AB52" s="155"/>
      <c r="AC52" s="155"/>
      <c r="AD52" s="155"/>
      <c r="AE52" s="156"/>
      <c r="AF52" s="154">
        <v>1070277</v>
      </c>
      <c r="AG52" s="155"/>
      <c r="AH52" s="155"/>
      <c r="AI52" s="155"/>
      <c r="AJ52" s="156"/>
      <c r="AK52" s="154">
        <f t="shared" si="0"/>
        <v>1070277</v>
      </c>
      <c r="AL52" s="155"/>
      <c r="AM52" s="155"/>
      <c r="AN52" s="155"/>
      <c r="AO52" s="156"/>
      <c r="AP52" s="154">
        <v>0</v>
      </c>
      <c r="AQ52" s="155"/>
      <c r="AR52" s="155"/>
      <c r="AS52" s="155"/>
      <c r="AT52" s="156"/>
      <c r="AU52" s="154">
        <v>1026254</v>
      </c>
      <c r="AV52" s="155"/>
      <c r="AW52" s="155"/>
      <c r="AX52" s="155"/>
      <c r="AY52" s="156"/>
      <c r="AZ52" s="154">
        <f t="shared" si="10"/>
        <v>1026254</v>
      </c>
      <c r="BA52" s="155"/>
      <c r="BB52" s="155"/>
      <c r="BC52" s="156"/>
      <c r="BD52" s="154">
        <f t="shared" si="11"/>
        <v>0</v>
      </c>
      <c r="BE52" s="155"/>
      <c r="BF52" s="155"/>
      <c r="BG52" s="155"/>
      <c r="BH52" s="156"/>
      <c r="BI52" s="154">
        <f t="shared" si="12"/>
        <v>-44023</v>
      </c>
      <c r="BJ52" s="155"/>
      <c r="BK52" s="155"/>
      <c r="BL52" s="155"/>
      <c r="BM52" s="156"/>
      <c r="BN52" s="154">
        <f t="shared" si="13"/>
        <v>-44023</v>
      </c>
      <c r="BO52" s="155"/>
      <c r="BP52" s="155"/>
      <c r="BQ52" s="156"/>
    </row>
    <row r="53" spans="1:79" ht="32.5" customHeight="1" x14ac:dyDescent="0.3">
      <c r="A53" s="332">
        <v>10</v>
      </c>
      <c r="B53" s="333"/>
      <c r="C53" s="151" t="s">
        <v>492</v>
      </c>
      <c r="D53" s="152"/>
      <c r="E53" s="152"/>
      <c r="F53" s="152"/>
      <c r="G53" s="152"/>
      <c r="H53" s="152"/>
      <c r="I53" s="152"/>
      <c r="J53" s="152"/>
      <c r="K53" s="152"/>
      <c r="L53" s="152"/>
      <c r="M53" s="152"/>
      <c r="N53" s="152"/>
      <c r="O53" s="152"/>
      <c r="P53" s="152"/>
      <c r="Q53" s="152"/>
      <c r="R53" s="152"/>
      <c r="S53" s="152"/>
      <c r="T53" s="152"/>
      <c r="U53" s="152"/>
      <c r="V53" s="152"/>
      <c r="W53" s="152"/>
      <c r="X53" s="152"/>
      <c r="Y53" s="152"/>
      <c r="Z53" s="153"/>
      <c r="AA53" s="154">
        <v>2722</v>
      </c>
      <c r="AB53" s="155"/>
      <c r="AC53" s="155"/>
      <c r="AD53" s="155"/>
      <c r="AE53" s="156"/>
      <c r="AF53" s="154">
        <v>0</v>
      </c>
      <c r="AG53" s="155"/>
      <c r="AH53" s="155"/>
      <c r="AI53" s="155"/>
      <c r="AJ53" s="156"/>
      <c r="AK53" s="154">
        <f t="shared" si="0"/>
        <v>2722</v>
      </c>
      <c r="AL53" s="155"/>
      <c r="AM53" s="155"/>
      <c r="AN53" s="155"/>
      <c r="AO53" s="156"/>
      <c r="AP53" s="154">
        <v>2722</v>
      </c>
      <c r="AQ53" s="155"/>
      <c r="AR53" s="155"/>
      <c r="AS53" s="155"/>
      <c r="AT53" s="156"/>
      <c r="AU53" s="154">
        <v>0</v>
      </c>
      <c r="AV53" s="155"/>
      <c r="AW53" s="155"/>
      <c r="AX53" s="155"/>
      <c r="AY53" s="156"/>
      <c r="AZ53" s="154">
        <f t="shared" ref="AZ53" si="14">AP53+AU53</f>
        <v>2722</v>
      </c>
      <c r="BA53" s="155"/>
      <c r="BB53" s="155"/>
      <c r="BC53" s="156"/>
      <c r="BD53" s="154">
        <f t="shared" si="11"/>
        <v>0</v>
      </c>
      <c r="BE53" s="155"/>
      <c r="BF53" s="155"/>
      <c r="BG53" s="155"/>
      <c r="BH53" s="156"/>
      <c r="BI53" s="154">
        <f t="shared" si="12"/>
        <v>0</v>
      </c>
      <c r="BJ53" s="155"/>
      <c r="BK53" s="155"/>
      <c r="BL53" s="155"/>
      <c r="BM53" s="156"/>
      <c r="BN53" s="154">
        <f t="shared" si="13"/>
        <v>0</v>
      </c>
      <c r="BO53" s="155"/>
      <c r="BP53" s="155"/>
      <c r="BQ53" s="156"/>
    </row>
    <row r="54" spans="1:79" s="37" customFormat="1" ht="33" customHeight="1" x14ac:dyDescent="0.3">
      <c r="A54" s="209"/>
      <c r="B54" s="210"/>
      <c r="C54" s="211" t="s">
        <v>80</v>
      </c>
      <c r="D54" s="212"/>
      <c r="E54" s="212"/>
      <c r="F54" s="212"/>
      <c r="G54" s="212"/>
      <c r="H54" s="212"/>
      <c r="I54" s="212"/>
      <c r="J54" s="212"/>
      <c r="K54" s="212"/>
      <c r="L54" s="212"/>
      <c r="M54" s="212"/>
      <c r="N54" s="212"/>
      <c r="O54" s="212"/>
      <c r="P54" s="212"/>
      <c r="Q54" s="212"/>
      <c r="R54" s="212"/>
      <c r="S54" s="212"/>
      <c r="T54" s="212"/>
      <c r="U54" s="212"/>
      <c r="V54" s="212"/>
      <c r="W54" s="212"/>
      <c r="X54" s="212"/>
      <c r="Y54" s="212"/>
      <c r="Z54" s="213"/>
      <c r="AA54" s="356">
        <f>AA44+AA53</f>
        <v>61686605</v>
      </c>
      <c r="AB54" s="357"/>
      <c r="AC54" s="357"/>
      <c r="AD54" s="357"/>
      <c r="AE54" s="358"/>
      <c r="AF54" s="214">
        <f>AF44+AF45+AF46+AF47+AF48+AF49+AF50+AF51+AF52+AF53</f>
        <v>28115914.079999998</v>
      </c>
      <c r="AG54" s="215"/>
      <c r="AH54" s="215"/>
      <c r="AI54" s="215"/>
      <c r="AJ54" s="216"/>
      <c r="AK54" s="214">
        <f>AK44+AK45+AK46+AK47+AK48+AK49+AK50+AK51+AK52+AK53</f>
        <v>89802519.079999998</v>
      </c>
      <c r="AL54" s="215"/>
      <c r="AM54" s="215"/>
      <c r="AN54" s="215"/>
      <c r="AO54" s="216"/>
      <c r="AP54" s="356">
        <f>AP44+AP53</f>
        <v>60748887</v>
      </c>
      <c r="AQ54" s="357"/>
      <c r="AR54" s="357"/>
      <c r="AS54" s="357"/>
      <c r="AT54" s="358"/>
      <c r="AU54" s="214">
        <f>AU44+AU45+AU46+AU47+AU48+AU49+AU50+AU51+AU52+AU53</f>
        <v>26137546</v>
      </c>
      <c r="AV54" s="215"/>
      <c r="AW54" s="215"/>
      <c r="AX54" s="215"/>
      <c r="AY54" s="216"/>
      <c r="AZ54" s="214">
        <f t="shared" ref="AZ54" si="15">AP54+AU54</f>
        <v>86886433</v>
      </c>
      <c r="BA54" s="215"/>
      <c r="BB54" s="215"/>
      <c r="BC54" s="216"/>
      <c r="BD54" s="356">
        <f t="shared" si="1"/>
        <v>-937718</v>
      </c>
      <c r="BE54" s="357"/>
      <c r="BF54" s="357"/>
      <c r="BG54" s="357"/>
      <c r="BH54" s="358"/>
      <c r="BI54" s="214">
        <f t="shared" si="2"/>
        <v>-1978368.0799999982</v>
      </c>
      <c r="BJ54" s="215"/>
      <c r="BK54" s="215"/>
      <c r="BL54" s="215"/>
      <c r="BM54" s="216"/>
      <c r="BN54" s="214">
        <f t="shared" si="3"/>
        <v>-2916086.0799999982</v>
      </c>
      <c r="BO54" s="215"/>
      <c r="BP54" s="215"/>
      <c r="BQ54" s="216"/>
    </row>
    <row r="56" spans="1:79" ht="31.5" customHeight="1" x14ac:dyDescent="0.3">
      <c r="A56" s="118" t="s">
        <v>75</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row>
    <row r="57" spans="1:79" ht="7" customHeight="1" x14ac:dyDescent="0.3">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row>
    <row r="58" spans="1:79" s="46" customFormat="1" ht="14" customHeight="1" x14ac:dyDescent="0.25">
      <c r="A58" s="137" t="s">
        <v>3</v>
      </c>
      <c r="B58" s="138"/>
      <c r="C58" s="89" t="s">
        <v>60</v>
      </c>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325"/>
      <c r="BA58" s="325"/>
      <c r="BB58" s="325"/>
      <c r="BC58" s="325"/>
      <c r="BD58" s="325"/>
      <c r="BE58" s="325"/>
      <c r="BF58" s="325"/>
      <c r="BG58" s="325"/>
      <c r="BH58" s="325"/>
      <c r="BI58" s="325"/>
      <c r="BJ58" s="325"/>
      <c r="BK58" s="325"/>
      <c r="BL58" s="325"/>
      <c r="BM58" s="325"/>
      <c r="BN58" s="325"/>
      <c r="BO58" s="325"/>
      <c r="BP58" s="325"/>
      <c r="BQ58" s="90"/>
    </row>
    <row r="59" spans="1:79" s="46" customFormat="1" ht="11.5" customHeight="1" x14ac:dyDescent="0.25">
      <c r="A59" s="137">
        <v>1</v>
      </c>
      <c r="B59" s="138"/>
      <c r="C59" s="159">
        <v>2</v>
      </c>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1"/>
    </row>
    <row r="60" spans="1:79" ht="257.5" customHeight="1" x14ac:dyDescent="0.3">
      <c r="A60" s="349">
        <v>1</v>
      </c>
      <c r="B60" s="350"/>
      <c r="C60" s="267" t="s">
        <v>638</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9"/>
      <c r="CA60" s="1" t="s">
        <v>69</v>
      </c>
    </row>
    <row r="61" spans="1:79" ht="34.5" hidden="1" customHeight="1" x14ac:dyDescent="0.3">
      <c r="A61" s="349">
        <v>2</v>
      </c>
      <c r="B61" s="350"/>
      <c r="C61" s="267" t="s">
        <v>389</v>
      </c>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269"/>
      <c r="CA61" s="1" t="s">
        <v>69</v>
      </c>
    </row>
    <row r="62" spans="1:79" ht="36.5" hidden="1" customHeight="1" x14ac:dyDescent="0.3">
      <c r="A62" s="349">
        <v>3</v>
      </c>
      <c r="B62" s="350"/>
      <c r="C62" s="267" t="s">
        <v>390</v>
      </c>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8"/>
      <c r="BI62" s="268"/>
      <c r="BJ62" s="268"/>
      <c r="BK62" s="268"/>
      <c r="BL62" s="268"/>
      <c r="BM62" s="268"/>
      <c r="BN62" s="268"/>
      <c r="BO62" s="268"/>
      <c r="BP62" s="268"/>
      <c r="BQ62" s="269"/>
      <c r="CA62" s="1" t="s">
        <v>69</v>
      </c>
    </row>
    <row r="63" spans="1:79" ht="37.5" hidden="1" customHeight="1" x14ac:dyDescent="0.3">
      <c r="A63" s="349">
        <v>4</v>
      </c>
      <c r="B63" s="350"/>
      <c r="C63" s="267" t="s">
        <v>391</v>
      </c>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268"/>
      <c r="BN63" s="268"/>
      <c r="BO63" s="268"/>
      <c r="BP63" s="268"/>
      <c r="BQ63" s="269"/>
      <c r="CA63" s="1" t="s">
        <v>69</v>
      </c>
    </row>
    <row r="64" spans="1:79" ht="37.5" hidden="1" customHeight="1" x14ac:dyDescent="0.3">
      <c r="A64" s="349">
        <v>5</v>
      </c>
      <c r="B64" s="350"/>
      <c r="C64" s="267" t="s">
        <v>392</v>
      </c>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9"/>
      <c r="CA64" s="1" t="s">
        <v>69</v>
      </c>
    </row>
    <row r="65" spans="1:79" ht="41.5" hidden="1" customHeight="1" x14ac:dyDescent="0.3">
      <c r="A65" s="349">
        <v>6</v>
      </c>
      <c r="B65" s="350"/>
      <c r="C65" s="267" t="s">
        <v>393</v>
      </c>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9"/>
      <c r="CA65" s="1" t="s">
        <v>69</v>
      </c>
    </row>
    <row r="66" spans="1:79" ht="0.5" customHeight="1" x14ac:dyDescent="0.3">
      <c r="A66" s="349"/>
      <c r="B66" s="350"/>
      <c r="C66" s="267"/>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c r="BP66" s="268"/>
      <c r="BQ66" s="269"/>
      <c r="CA66" s="1" t="s">
        <v>69</v>
      </c>
    </row>
    <row r="68" spans="1:79" ht="15.5" x14ac:dyDescent="0.3">
      <c r="A68" s="118" t="s">
        <v>42</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row>
    <row r="69" spans="1:79" ht="14" x14ac:dyDescent="0.3">
      <c r="A69" s="136" t="s">
        <v>102</v>
      </c>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row>
    <row r="70" spans="1:79" s="46" customFormat="1" ht="17" customHeight="1" x14ac:dyDescent="0.25">
      <c r="A70" s="318" t="s">
        <v>3</v>
      </c>
      <c r="B70" s="319"/>
      <c r="C70" s="318" t="s">
        <v>28</v>
      </c>
      <c r="D70" s="323"/>
      <c r="E70" s="323"/>
      <c r="F70" s="323"/>
      <c r="G70" s="323"/>
      <c r="H70" s="323"/>
      <c r="I70" s="323"/>
      <c r="J70" s="323"/>
      <c r="K70" s="323"/>
      <c r="L70" s="323"/>
      <c r="M70" s="323"/>
      <c r="N70" s="323"/>
      <c r="O70" s="323"/>
      <c r="P70" s="323"/>
      <c r="Q70" s="323"/>
      <c r="R70" s="319"/>
      <c r="S70" s="89" t="s">
        <v>25</v>
      </c>
      <c r="T70" s="325"/>
      <c r="U70" s="325"/>
      <c r="V70" s="325"/>
      <c r="W70" s="325"/>
      <c r="X70" s="325"/>
      <c r="Y70" s="325"/>
      <c r="Z70" s="325"/>
      <c r="AA70" s="325"/>
      <c r="AB70" s="325"/>
      <c r="AC70" s="325"/>
      <c r="AD70" s="325"/>
      <c r="AE70" s="325"/>
      <c r="AF70" s="325"/>
      <c r="AG70" s="325"/>
      <c r="AH70" s="90"/>
      <c r="AI70" s="89" t="s">
        <v>44</v>
      </c>
      <c r="AJ70" s="325"/>
      <c r="AK70" s="325"/>
      <c r="AL70" s="325"/>
      <c r="AM70" s="325"/>
      <c r="AN70" s="325"/>
      <c r="AO70" s="325"/>
      <c r="AP70" s="325"/>
      <c r="AQ70" s="325"/>
      <c r="AR70" s="325"/>
      <c r="AS70" s="325"/>
      <c r="AT70" s="325"/>
      <c r="AU70" s="325"/>
      <c r="AV70" s="325"/>
      <c r="AW70" s="325"/>
      <c r="AX70" s="90"/>
      <c r="AY70" s="89" t="s">
        <v>0</v>
      </c>
      <c r="AZ70" s="325"/>
      <c r="BA70" s="325"/>
      <c r="BB70" s="325"/>
      <c r="BC70" s="325"/>
      <c r="BD70" s="325"/>
      <c r="BE70" s="325"/>
      <c r="BF70" s="325"/>
      <c r="BG70" s="325"/>
      <c r="BH70" s="325"/>
      <c r="BI70" s="325"/>
      <c r="BJ70" s="325"/>
      <c r="BK70" s="325"/>
      <c r="BL70" s="325"/>
      <c r="BM70" s="325"/>
      <c r="BN70" s="90"/>
      <c r="BO70" s="50"/>
      <c r="BP70" s="50"/>
      <c r="BQ70" s="50"/>
    </row>
    <row r="71" spans="1:79" s="46" customFormat="1" ht="19.5" customHeight="1" x14ac:dyDescent="0.25">
      <c r="A71" s="320"/>
      <c r="B71" s="321"/>
      <c r="C71" s="320"/>
      <c r="D71" s="324"/>
      <c r="E71" s="324"/>
      <c r="F71" s="324"/>
      <c r="G71" s="324"/>
      <c r="H71" s="324"/>
      <c r="I71" s="324"/>
      <c r="J71" s="324"/>
      <c r="K71" s="324"/>
      <c r="L71" s="324"/>
      <c r="M71" s="324"/>
      <c r="N71" s="324"/>
      <c r="O71" s="324"/>
      <c r="P71" s="324"/>
      <c r="Q71" s="324"/>
      <c r="R71" s="321"/>
      <c r="S71" s="89" t="s">
        <v>2</v>
      </c>
      <c r="T71" s="325"/>
      <c r="U71" s="325"/>
      <c r="V71" s="325"/>
      <c r="W71" s="90"/>
      <c r="X71" s="89" t="s">
        <v>1</v>
      </c>
      <c r="Y71" s="325"/>
      <c r="Z71" s="325"/>
      <c r="AA71" s="325"/>
      <c r="AB71" s="90"/>
      <c r="AC71" s="89" t="s">
        <v>26</v>
      </c>
      <c r="AD71" s="325"/>
      <c r="AE71" s="325"/>
      <c r="AF71" s="325"/>
      <c r="AG71" s="325"/>
      <c r="AH71" s="90"/>
      <c r="AI71" s="89" t="s">
        <v>2</v>
      </c>
      <c r="AJ71" s="325"/>
      <c r="AK71" s="325"/>
      <c r="AL71" s="325"/>
      <c r="AM71" s="90"/>
      <c r="AN71" s="89" t="s">
        <v>1</v>
      </c>
      <c r="AO71" s="325"/>
      <c r="AP71" s="325"/>
      <c r="AQ71" s="325"/>
      <c r="AR71" s="90"/>
      <c r="AS71" s="89" t="s">
        <v>26</v>
      </c>
      <c r="AT71" s="325"/>
      <c r="AU71" s="325"/>
      <c r="AV71" s="325"/>
      <c r="AW71" s="325"/>
      <c r="AX71" s="90"/>
      <c r="AY71" s="89" t="s">
        <v>2</v>
      </c>
      <c r="AZ71" s="325"/>
      <c r="BA71" s="325"/>
      <c r="BB71" s="325"/>
      <c r="BC71" s="90"/>
      <c r="BD71" s="89" t="s">
        <v>1</v>
      </c>
      <c r="BE71" s="325"/>
      <c r="BF71" s="325"/>
      <c r="BG71" s="325"/>
      <c r="BH71" s="90"/>
      <c r="BI71" s="89" t="s">
        <v>26</v>
      </c>
      <c r="BJ71" s="325"/>
      <c r="BK71" s="325"/>
      <c r="BL71" s="325"/>
      <c r="BM71" s="325"/>
      <c r="BN71" s="90"/>
      <c r="BO71" s="50"/>
      <c r="BP71" s="50"/>
      <c r="BQ71" s="50"/>
    </row>
    <row r="72" spans="1:79" s="46" customFormat="1" ht="13.5" customHeight="1" x14ac:dyDescent="0.25">
      <c r="A72" s="89">
        <v>1</v>
      </c>
      <c r="B72" s="90"/>
      <c r="C72" s="89">
        <v>2</v>
      </c>
      <c r="D72" s="325"/>
      <c r="E72" s="325"/>
      <c r="F72" s="325"/>
      <c r="G72" s="325"/>
      <c r="H72" s="325"/>
      <c r="I72" s="325"/>
      <c r="J72" s="325"/>
      <c r="K72" s="325"/>
      <c r="L72" s="325"/>
      <c r="M72" s="325"/>
      <c r="N72" s="325"/>
      <c r="O72" s="325"/>
      <c r="P72" s="325"/>
      <c r="Q72" s="325"/>
      <c r="R72" s="90"/>
      <c r="S72" s="89">
        <v>3</v>
      </c>
      <c r="T72" s="325"/>
      <c r="U72" s="325"/>
      <c r="V72" s="325"/>
      <c r="W72" s="90"/>
      <c r="X72" s="89">
        <v>4</v>
      </c>
      <c r="Y72" s="325"/>
      <c r="Z72" s="325"/>
      <c r="AA72" s="325"/>
      <c r="AB72" s="90"/>
      <c r="AC72" s="89">
        <v>5</v>
      </c>
      <c r="AD72" s="325"/>
      <c r="AE72" s="325"/>
      <c r="AF72" s="325"/>
      <c r="AG72" s="325"/>
      <c r="AH72" s="90"/>
      <c r="AI72" s="89">
        <v>6</v>
      </c>
      <c r="AJ72" s="325"/>
      <c r="AK72" s="325"/>
      <c r="AL72" s="325"/>
      <c r="AM72" s="90"/>
      <c r="AN72" s="89">
        <v>7</v>
      </c>
      <c r="AO72" s="325"/>
      <c r="AP72" s="325"/>
      <c r="AQ72" s="325"/>
      <c r="AR72" s="90"/>
      <c r="AS72" s="89">
        <v>8</v>
      </c>
      <c r="AT72" s="325"/>
      <c r="AU72" s="325"/>
      <c r="AV72" s="325"/>
      <c r="AW72" s="325"/>
      <c r="AX72" s="90"/>
      <c r="AY72" s="89">
        <v>9</v>
      </c>
      <c r="AZ72" s="325"/>
      <c r="BA72" s="325"/>
      <c r="BB72" s="325"/>
      <c r="BC72" s="90"/>
      <c r="BD72" s="89">
        <v>10</v>
      </c>
      <c r="BE72" s="325"/>
      <c r="BF72" s="325"/>
      <c r="BG72" s="325"/>
      <c r="BH72" s="90"/>
      <c r="BI72" s="89">
        <v>11</v>
      </c>
      <c r="BJ72" s="325"/>
      <c r="BK72" s="325"/>
      <c r="BL72" s="325"/>
      <c r="BM72" s="325"/>
      <c r="BN72" s="90"/>
      <c r="BO72" s="48"/>
      <c r="BP72" s="48"/>
      <c r="BQ72" s="48"/>
    </row>
    <row r="73" spans="1:79" ht="21" hidden="1" customHeight="1" x14ac:dyDescent="0.3">
      <c r="A73" s="103" t="s">
        <v>13</v>
      </c>
      <c r="B73" s="105"/>
      <c r="C73" s="120" t="s">
        <v>14</v>
      </c>
      <c r="D73" s="121"/>
      <c r="E73" s="121"/>
      <c r="F73" s="121"/>
      <c r="G73" s="121"/>
      <c r="H73" s="121"/>
      <c r="I73" s="121"/>
      <c r="J73" s="121"/>
      <c r="K73" s="121"/>
      <c r="L73" s="121"/>
      <c r="M73" s="121"/>
      <c r="N73" s="121"/>
      <c r="O73" s="121"/>
      <c r="P73" s="121"/>
      <c r="Q73" s="121"/>
      <c r="R73" s="122"/>
      <c r="S73" s="140" t="s">
        <v>10</v>
      </c>
      <c r="T73" s="141"/>
      <c r="U73" s="141"/>
      <c r="V73" s="141"/>
      <c r="W73" s="142"/>
      <c r="X73" s="140" t="s">
        <v>9</v>
      </c>
      <c r="Y73" s="141"/>
      <c r="Z73" s="141"/>
      <c r="AA73" s="141"/>
      <c r="AB73" s="142"/>
      <c r="AC73" s="83" t="s">
        <v>16</v>
      </c>
      <c r="AD73" s="84"/>
      <c r="AE73" s="84"/>
      <c r="AF73" s="84"/>
      <c r="AG73" s="84"/>
      <c r="AH73" s="85"/>
      <c r="AI73" s="140" t="s">
        <v>11</v>
      </c>
      <c r="AJ73" s="141"/>
      <c r="AK73" s="141"/>
      <c r="AL73" s="141"/>
      <c r="AM73" s="142"/>
      <c r="AN73" s="140" t="s">
        <v>12</v>
      </c>
      <c r="AO73" s="141"/>
      <c r="AP73" s="141"/>
      <c r="AQ73" s="141"/>
      <c r="AR73" s="142"/>
      <c r="AS73" s="83" t="s">
        <v>16</v>
      </c>
      <c r="AT73" s="84"/>
      <c r="AU73" s="84"/>
      <c r="AV73" s="84"/>
      <c r="AW73" s="84"/>
      <c r="AX73" s="85"/>
      <c r="AY73" s="143" t="s">
        <v>17</v>
      </c>
      <c r="AZ73" s="144"/>
      <c r="BA73" s="144"/>
      <c r="BB73" s="144"/>
      <c r="BC73" s="145"/>
      <c r="BD73" s="143" t="s">
        <v>17</v>
      </c>
      <c r="BE73" s="144"/>
      <c r="BF73" s="144"/>
      <c r="BG73" s="144"/>
      <c r="BH73" s="145"/>
      <c r="BI73" s="146" t="s">
        <v>16</v>
      </c>
      <c r="BJ73" s="147"/>
      <c r="BK73" s="147"/>
      <c r="BL73" s="147"/>
      <c r="BM73" s="147"/>
      <c r="BN73" s="148"/>
      <c r="BO73" s="5"/>
      <c r="BP73" s="5"/>
      <c r="BQ73" s="5"/>
      <c r="CA73" s="1" t="s">
        <v>21</v>
      </c>
    </row>
    <row r="74" spans="1:79" ht="51" customHeight="1" x14ac:dyDescent="0.3">
      <c r="A74" s="103">
        <v>1</v>
      </c>
      <c r="B74" s="105"/>
      <c r="C74" s="120" t="s">
        <v>309</v>
      </c>
      <c r="D74" s="121"/>
      <c r="E74" s="121"/>
      <c r="F74" s="121"/>
      <c r="G74" s="121"/>
      <c r="H74" s="121"/>
      <c r="I74" s="121"/>
      <c r="J74" s="121"/>
      <c r="K74" s="121"/>
      <c r="L74" s="121"/>
      <c r="M74" s="121"/>
      <c r="N74" s="121"/>
      <c r="O74" s="121"/>
      <c r="P74" s="121"/>
      <c r="Q74" s="121"/>
      <c r="R74" s="122"/>
      <c r="S74" s="97">
        <f>AA54</f>
        <v>61686605</v>
      </c>
      <c r="T74" s="98"/>
      <c r="U74" s="98"/>
      <c r="V74" s="98"/>
      <c r="W74" s="99"/>
      <c r="X74" s="97">
        <f>AF54</f>
        <v>28115914.079999998</v>
      </c>
      <c r="Y74" s="98"/>
      <c r="Z74" s="98"/>
      <c r="AA74" s="98"/>
      <c r="AB74" s="99"/>
      <c r="AC74" s="97">
        <f>S74+X74</f>
        <v>89802519.079999998</v>
      </c>
      <c r="AD74" s="98"/>
      <c r="AE74" s="98"/>
      <c r="AF74" s="98"/>
      <c r="AG74" s="98"/>
      <c r="AH74" s="99"/>
      <c r="AI74" s="97">
        <f>AP54</f>
        <v>60748887</v>
      </c>
      <c r="AJ74" s="98"/>
      <c r="AK74" s="98"/>
      <c r="AL74" s="98"/>
      <c r="AM74" s="99"/>
      <c r="AN74" s="97">
        <f>AU54</f>
        <v>26137546</v>
      </c>
      <c r="AO74" s="98"/>
      <c r="AP74" s="98"/>
      <c r="AQ74" s="98"/>
      <c r="AR74" s="99"/>
      <c r="AS74" s="97">
        <f>AI74+AN74</f>
        <v>86886433</v>
      </c>
      <c r="AT74" s="98"/>
      <c r="AU74" s="98"/>
      <c r="AV74" s="98"/>
      <c r="AW74" s="98"/>
      <c r="AX74" s="99"/>
      <c r="AY74" s="97">
        <f>AI74-S74</f>
        <v>-937718</v>
      </c>
      <c r="AZ74" s="98"/>
      <c r="BA74" s="98"/>
      <c r="BB74" s="98"/>
      <c r="BC74" s="99"/>
      <c r="BD74" s="217">
        <f>AN74-X74</f>
        <v>-1978368.0799999982</v>
      </c>
      <c r="BE74" s="218"/>
      <c r="BF74" s="218"/>
      <c r="BG74" s="218"/>
      <c r="BH74" s="219"/>
      <c r="BI74" s="217">
        <f>AY74+BD74</f>
        <v>-2916086.0799999982</v>
      </c>
      <c r="BJ74" s="218"/>
      <c r="BK74" s="218"/>
      <c r="BL74" s="218"/>
      <c r="BM74" s="218"/>
      <c r="BN74" s="219"/>
      <c r="BO74" s="6"/>
      <c r="BP74" s="6"/>
      <c r="BQ74" s="6"/>
      <c r="CA74" s="1" t="s">
        <v>22</v>
      </c>
    </row>
    <row r="75" spans="1:79" s="37" customFormat="1" ht="3" hidden="1" customHeight="1" x14ac:dyDescent="0.3">
      <c r="A75" s="182"/>
      <c r="B75" s="183"/>
      <c r="C75" s="271" t="s">
        <v>82</v>
      </c>
      <c r="D75" s="389"/>
      <c r="E75" s="389"/>
      <c r="F75" s="389"/>
      <c r="G75" s="389"/>
      <c r="H75" s="389"/>
      <c r="I75" s="389"/>
      <c r="J75" s="389"/>
      <c r="K75" s="389"/>
      <c r="L75" s="389"/>
      <c r="M75" s="389"/>
      <c r="N75" s="389"/>
      <c r="O75" s="389"/>
      <c r="P75" s="389"/>
      <c r="Q75" s="389"/>
      <c r="R75" s="390"/>
      <c r="S75" s="187">
        <v>57087290</v>
      </c>
      <c r="T75" s="188"/>
      <c r="U75" s="188"/>
      <c r="V75" s="188"/>
      <c r="W75" s="189"/>
      <c r="X75" s="187">
        <v>0</v>
      </c>
      <c r="Y75" s="188"/>
      <c r="Z75" s="188"/>
      <c r="AA75" s="188"/>
      <c r="AB75" s="189"/>
      <c r="AC75" s="187">
        <f>S75+X75</f>
        <v>57087290</v>
      </c>
      <c r="AD75" s="188"/>
      <c r="AE75" s="188"/>
      <c r="AF75" s="188"/>
      <c r="AG75" s="188"/>
      <c r="AH75" s="189"/>
      <c r="AI75" s="187">
        <v>0</v>
      </c>
      <c r="AJ75" s="188"/>
      <c r="AK75" s="188"/>
      <c r="AL75" s="188"/>
      <c r="AM75" s="189"/>
      <c r="AN75" s="187">
        <v>0</v>
      </c>
      <c r="AO75" s="188"/>
      <c r="AP75" s="188"/>
      <c r="AQ75" s="188"/>
      <c r="AR75" s="189"/>
      <c r="AS75" s="187">
        <f>AI75+AN75</f>
        <v>0</v>
      </c>
      <c r="AT75" s="188"/>
      <c r="AU75" s="188"/>
      <c r="AV75" s="188"/>
      <c r="AW75" s="188"/>
      <c r="AX75" s="189"/>
      <c r="AY75" s="187">
        <f>AI75-S75</f>
        <v>-57087290</v>
      </c>
      <c r="AZ75" s="188"/>
      <c r="BA75" s="188"/>
      <c r="BB75" s="188"/>
      <c r="BC75" s="189"/>
      <c r="BD75" s="373">
        <f>AN75-X75</f>
        <v>0</v>
      </c>
      <c r="BE75" s="374"/>
      <c r="BF75" s="374"/>
      <c r="BG75" s="374"/>
      <c r="BH75" s="375"/>
      <c r="BI75" s="373">
        <f>AY75+BD75</f>
        <v>-57087290</v>
      </c>
      <c r="BJ75" s="374"/>
      <c r="BK75" s="374"/>
      <c r="BL75" s="374"/>
      <c r="BM75" s="374"/>
      <c r="BN75" s="375"/>
      <c r="BO75" s="38"/>
      <c r="BP75" s="38"/>
      <c r="BQ75" s="38"/>
    </row>
    <row r="77" spans="1:79" ht="15.75" hidden="1" customHeight="1" x14ac:dyDescent="0.3">
      <c r="A77" s="118" t="s">
        <v>43</v>
      </c>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row>
    <row r="78" spans="1:79" ht="15.75" hidden="1" customHeight="1" x14ac:dyDescent="0.3">
      <c r="A78" s="118" t="s">
        <v>61</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row>
    <row r="80" spans="1:79" s="46" customFormat="1" ht="25" customHeight="1" x14ac:dyDescent="0.25">
      <c r="A80" s="318" t="s">
        <v>3</v>
      </c>
      <c r="B80" s="319"/>
      <c r="C80" s="318" t="s">
        <v>6</v>
      </c>
      <c r="D80" s="323"/>
      <c r="E80" s="323"/>
      <c r="F80" s="323"/>
      <c r="G80" s="323"/>
      <c r="H80" s="323"/>
      <c r="I80" s="319"/>
      <c r="J80" s="318" t="s">
        <v>5</v>
      </c>
      <c r="K80" s="323"/>
      <c r="L80" s="323"/>
      <c r="M80" s="323"/>
      <c r="N80" s="319"/>
      <c r="O80" s="318" t="s">
        <v>4</v>
      </c>
      <c r="P80" s="323"/>
      <c r="Q80" s="323"/>
      <c r="R80" s="323"/>
      <c r="S80" s="323"/>
      <c r="T80" s="323"/>
      <c r="U80" s="323"/>
      <c r="V80" s="323"/>
      <c r="W80" s="323"/>
      <c r="X80" s="319"/>
      <c r="Y80" s="89" t="s">
        <v>25</v>
      </c>
      <c r="Z80" s="325"/>
      <c r="AA80" s="325"/>
      <c r="AB80" s="325"/>
      <c r="AC80" s="325"/>
      <c r="AD80" s="325"/>
      <c r="AE80" s="325"/>
      <c r="AF80" s="325"/>
      <c r="AG80" s="325"/>
      <c r="AH80" s="325"/>
      <c r="AI80" s="325"/>
      <c r="AJ80" s="325"/>
      <c r="AK80" s="325"/>
      <c r="AL80" s="325"/>
      <c r="AM80" s="90"/>
      <c r="AN80" s="89" t="s">
        <v>45</v>
      </c>
      <c r="AO80" s="325"/>
      <c r="AP80" s="325"/>
      <c r="AQ80" s="325"/>
      <c r="AR80" s="325"/>
      <c r="AS80" s="325"/>
      <c r="AT80" s="325"/>
      <c r="AU80" s="325"/>
      <c r="AV80" s="325"/>
      <c r="AW80" s="325"/>
      <c r="AX80" s="325"/>
      <c r="AY80" s="325"/>
      <c r="AZ80" s="325"/>
      <c r="BA80" s="325"/>
      <c r="BB80" s="90"/>
      <c r="BC80" s="159" t="s">
        <v>0</v>
      </c>
      <c r="BD80" s="160"/>
      <c r="BE80" s="160"/>
      <c r="BF80" s="160"/>
      <c r="BG80" s="160"/>
      <c r="BH80" s="160"/>
      <c r="BI80" s="160"/>
      <c r="BJ80" s="160"/>
      <c r="BK80" s="160"/>
      <c r="BL80" s="160"/>
      <c r="BM80" s="160"/>
      <c r="BN80" s="160"/>
      <c r="BO80" s="160"/>
      <c r="BP80" s="160"/>
      <c r="BQ80" s="161"/>
      <c r="BR80" s="56"/>
      <c r="BS80" s="56"/>
      <c r="BT80" s="56"/>
      <c r="BU80" s="56"/>
      <c r="BV80" s="56"/>
      <c r="BW80" s="56"/>
      <c r="BX80" s="56"/>
      <c r="BY80" s="56"/>
      <c r="BZ80" s="51"/>
    </row>
    <row r="81" spans="1:79" s="46" customFormat="1" ht="25" customHeight="1" x14ac:dyDescent="0.25">
      <c r="A81" s="320"/>
      <c r="B81" s="321"/>
      <c r="C81" s="320"/>
      <c r="D81" s="324"/>
      <c r="E81" s="324"/>
      <c r="F81" s="324"/>
      <c r="G81" s="324"/>
      <c r="H81" s="324"/>
      <c r="I81" s="321"/>
      <c r="J81" s="320"/>
      <c r="K81" s="324"/>
      <c r="L81" s="324"/>
      <c r="M81" s="324"/>
      <c r="N81" s="321"/>
      <c r="O81" s="320"/>
      <c r="P81" s="324"/>
      <c r="Q81" s="324"/>
      <c r="R81" s="324"/>
      <c r="S81" s="324"/>
      <c r="T81" s="324"/>
      <c r="U81" s="324"/>
      <c r="V81" s="324"/>
      <c r="W81" s="324"/>
      <c r="X81" s="321"/>
      <c r="Y81" s="89" t="s">
        <v>2</v>
      </c>
      <c r="Z81" s="325"/>
      <c r="AA81" s="325"/>
      <c r="AB81" s="325"/>
      <c r="AC81" s="90"/>
      <c r="AD81" s="89" t="s">
        <v>1</v>
      </c>
      <c r="AE81" s="325"/>
      <c r="AF81" s="325"/>
      <c r="AG81" s="325"/>
      <c r="AH81" s="90"/>
      <c r="AI81" s="89" t="s">
        <v>26</v>
      </c>
      <c r="AJ81" s="325"/>
      <c r="AK81" s="325"/>
      <c r="AL81" s="325"/>
      <c r="AM81" s="90"/>
      <c r="AN81" s="89" t="s">
        <v>2</v>
      </c>
      <c r="AO81" s="325"/>
      <c r="AP81" s="325"/>
      <c r="AQ81" s="325"/>
      <c r="AR81" s="90"/>
      <c r="AS81" s="89" t="s">
        <v>1</v>
      </c>
      <c r="AT81" s="325"/>
      <c r="AU81" s="325"/>
      <c r="AV81" s="325"/>
      <c r="AW81" s="90"/>
      <c r="AX81" s="89" t="s">
        <v>26</v>
      </c>
      <c r="AY81" s="325"/>
      <c r="AZ81" s="325"/>
      <c r="BA81" s="325"/>
      <c r="BB81" s="90"/>
      <c r="BC81" s="89" t="s">
        <v>2</v>
      </c>
      <c r="BD81" s="325"/>
      <c r="BE81" s="325"/>
      <c r="BF81" s="325"/>
      <c r="BG81" s="90"/>
      <c r="BH81" s="89" t="s">
        <v>1</v>
      </c>
      <c r="BI81" s="325"/>
      <c r="BJ81" s="325"/>
      <c r="BK81" s="325"/>
      <c r="BL81" s="90"/>
      <c r="BM81" s="89" t="s">
        <v>26</v>
      </c>
      <c r="BN81" s="325"/>
      <c r="BO81" s="325"/>
      <c r="BP81" s="325"/>
      <c r="BQ81" s="90"/>
      <c r="BR81" s="50"/>
      <c r="BS81" s="50"/>
      <c r="BT81" s="50"/>
      <c r="BU81" s="50"/>
      <c r="BV81" s="50"/>
      <c r="BW81" s="50"/>
      <c r="BX81" s="50"/>
      <c r="BY81" s="50"/>
      <c r="BZ81" s="51"/>
    </row>
    <row r="82" spans="1:79" s="46" customFormat="1" ht="17.5" customHeight="1" x14ac:dyDescent="0.25">
      <c r="A82" s="89">
        <v>1</v>
      </c>
      <c r="B82" s="90"/>
      <c r="C82" s="89">
        <v>2</v>
      </c>
      <c r="D82" s="325"/>
      <c r="E82" s="325"/>
      <c r="F82" s="325"/>
      <c r="G82" s="325"/>
      <c r="H82" s="325"/>
      <c r="I82" s="90"/>
      <c r="J82" s="89">
        <v>3</v>
      </c>
      <c r="K82" s="325"/>
      <c r="L82" s="325"/>
      <c r="M82" s="325"/>
      <c r="N82" s="90"/>
      <c r="O82" s="89">
        <v>4</v>
      </c>
      <c r="P82" s="325"/>
      <c r="Q82" s="325"/>
      <c r="R82" s="325"/>
      <c r="S82" s="325"/>
      <c r="T82" s="325"/>
      <c r="U82" s="325"/>
      <c r="V82" s="325"/>
      <c r="W82" s="325"/>
      <c r="X82" s="90"/>
      <c r="Y82" s="89">
        <v>5</v>
      </c>
      <c r="Z82" s="325"/>
      <c r="AA82" s="325"/>
      <c r="AB82" s="325"/>
      <c r="AC82" s="90"/>
      <c r="AD82" s="89">
        <v>6</v>
      </c>
      <c r="AE82" s="325"/>
      <c r="AF82" s="325"/>
      <c r="AG82" s="325"/>
      <c r="AH82" s="90"/>
      <c r="AI82" s="89">
        <v>7</v>
      </c>
      <c r="AJ82" s="325"/>
      <c r="AK82" s="325"/>
      <c r="AL82" s="325"/>
      <c r="AM82" s="90"/>
      <c r="AN82" s="89">
        <v>8</v>
      </c>
      <c r="AO82" s="325"/>
      <c r="AP82" s="325"/>
      <c r="AQ82" s="325"/>
      <c r="AR82" s="90"/>
      <c r="AS82" s="89">
        <v>9</v>
      </c>
      <c r="AT82" s="325"/>
      <c r="AU82" s="325"/>
      <c r="AV82" s="325"/>
      <c r="AW82" s="90"/>
      <c r="AX82" s="89">
        <v>10</v>
      </c>
      <c r="AY82" s="325"/>
      <c r="AZ82" s="325"/>
      <c r="BA82" s="325"/>
      <c r="BB82" s="90"/>
      <c r="BC82" s="89">
        <v>11</v>
      </c>
      <c r="BD82" s="325"/>
      <c r="BE82" s="325"/>
      <c r="BF82" s="325"/>
      <c r="BG82" s="90"/>
      <c r="BH82" s="89">
        <v>12</v>
      </c>
      <c r="BI82" s="325"/>
      <c r="BJ82" s="325"/>
      <c r="BK82" s="325"/>
      <c r="BL82" s="90"/>
      <c r="BM82" s="89">
        <v>13</v>
      </c>
      <c r="BN82" s="325"/>
      <c r="BO82" s="325"/>
      <c r="BP82" s="325"/>
      <c r="BQ82" s="90"/>
      <c r="BR82" s="50"/>
      <c r="BS82" s="50"/>
      <c r="BT82" s="50"/>
      <c r="BU82" s="50"/>
      <c r="BV82" s="50"/>
      <c r="BW82" s="50"/>
      <c r="BX82" s="50"/>
      <c r="BY82" s="50"/>
      <c r="BZ82" s="51"/>
    </row>
    <row r="83" spans="1:79" ht="49" hidden="1" customHeight="1" x14ac:dyDescent="0.3">
      <c r="A83" s="103" t="s">
        <v>36</v>
      </c>
      <c r="B83" s="105"/>
      <c r="C83" s="120" t="s">
        <v>14</v>
      </c>
      <c r="D83" s="121"/>
      <c r="E83" s="121"/>
      <c r="F83" s="121"/>
      <c r="G83" s="121"/>
      <c r="H83" s="121"/>
      <c r="I83" s="122"/>
      <c r="J83" s="103" t="s">
        <v>15</v>
      </c>
      <c r="K83" s="104"/>
      <c r="L83" s="104"/>
      <c r="M83" s="104"/>
      <c r="N83" s="105"/>
      <c r="O83" s="120" t="s">
        <v>37</v>
      </c>
      <c r="P83" s="121"/>
      <c r="Q83" s="121"/>
      <c r="R83" s="121"/>
      <c r="S83" s="121"/>
      <c r="T83" s="121"/>
      <c r="U83" s="121"/>
      <c r="V83" s="121"/>
      <c r="W83" s="121"/>
      <c r="X83" s="122"/>
      <c r="Y83" s="140" t="s">
        <v>10</v>
      </c>
      <c r="Z83" s="141"/>
      <c r="AA83" s="141"/>
      <c r="AB83" s="141"/>
      <c r="AC83" s="142"/>
      <c r="AD83" s="140" t="s">
        <v>29</v>
      </c>
      <c r="AE83" s="141"/>
      <c r="AF83" s="141"/>
      <c r="AG83" s="141"/>
      <c r="AH83" s="142"/>
      <c r="AI83" s="140" t="s">
        <v>77</v>
      </c>
      <c r="AJ83" s="141"/>
      <c r="AK83" s="141"/>
      <c r="AL83" s="141"/>
      <c r="AM83" s="142"/>
      <c r="AN83" s="140" t="s">
        <v>30</v>
      </c>
      <c r="AO83" s="141"/>
      <c r="AP83" s="141"/>
      <c r="AQ83" s="141"/>
      <c r="AR83" s="142"/>
      <c r="AS83" s="140" t="s">
        <v>11</v>
      </c>
      <c r="AT83" s="141"/>
      <c r="AU83" s="141"/>
      <c r="AV83" s="141"/>
      <c r="AW83" s="142"/>
      <c r="AX83" s="140" t="s">
        <v>78</v>
      </c>
      <c r="AY83" s="141"/>
      <c r="AZ83" s="141"/>
      <c r="BA83" s="141"/>
      <c r="BB83" s="142"/>
      <c r="BC83" s="140" t="s">
        <v>32</v>
      </c>
      <c r="BD83" s="141"/>
      <c r="BE83" s="141"/>
      <c r="BF83" s="141"/>
      <c r="BG83" s="142"/>
      <c r="BH83" s="140" t="s">
        <v>32</v>
      </c>
      <c r="BI83" s="141"/>
      <c r="BJ83" s="141"/>
      <c r="BK83" s="141"/>
      <c r="BL83" s="142"/>
      <c r="BM83" s="179" t="s">
        <v>16</v>
      </c>
      <c r="BN83" s="180"/>
      <c r="BO83" s="180"/>
      <c r="BP83" s="180"/>
      <c r="BQ83" s="181"/>
      <c r="BR83" s="10"/>
      <c r="BS83" s="10"/>
      <c r="BT83" s="7"/>
      <c r="BU83" s="7"/>
      <c r="BV83" s="7"/>
      <c r="BW83" s="7"/>
      <c r="BX83" s="7"/>
      <c r="BY83" s="7"/>
      <c r="BZ83" s="7"/>
      <c r="CA83" s="1" t="s">
        <v>23</v>
      </c>
    </row>
    <row r="84" spans="1:79" s="37" customFormat="1" ht="20" customHeight="1" x14ac:dyDescent="0.3">
      <c r="A84" s="182">
        <v>0</v>
      </c>
      <c r="B84" s="183"/>
      <c r="C84" s="295" t="s">
        <v>83</v>
      </c>
      <c r="D84" s="376"/>
      <c r="E84" s="376"/>
      <c r="F84" s="376"/>
      <c r="G84" s="376"/>
      <c r="H84" s="376"/>
      <c r="I84" s="377"/>
      <c r="J84" s="184" t="s">
        <v>84</v>
      </c>
      <c r="K84" s="185"/>
      <c r="L84" s="185"/>
      <c r="M84" s="185"/>
      <c r="N84" s="186"/>
      <c r="O84" s="184" t="s">
        <v>84</v>
      </c>
      <c r="P84" s="185"/>
      <c r="Q84" s="185"/>
      <c r="R84" s="185"/>
      <c r="S84" s="185"/>
      <c r="T84" s="185"/>
      <c r="U84" s="185"/>
      <c r="V84" s="185"/>
      <c r="W84" s="185"/>
      <c r="X84" s="186"/>
      <c r="Y84" s="187"/>
      <c r="Z84" s="188"/>
      <c r="AA84" s="188"/>
      <c r="AB84" s="188"/>
      <c r="AC84" s="189"/>
      <c r="AD84" s="187"/>
      <c r="AE84" s="188"/>
      <c r="AF84" s="188"/>
      <c r="AG84" s="188"/>
      <c r="AH84" s="189"/>
      <c r="AI84" s="187"/>
      <c r="AJ84" s="188"/>
      <c r="AK84" s="188"/>
      <c r="AL84" s="188"/>
      <c r="AM84" s="189"/>
      <c r="AN84" s="187"/>
      <c r="AO84" s="188"/>
      <c r="AP84" s="188"/>
      <c r="AQ84" s="188"/>
      <c r="AR84" s="189"/>
      <c r="AS84" s="187"/>
      <c r="AT84" s="188"/>
      <c r="AU84" s="188"/>
      <c r="AV84" s="188"/>
      <c r="AW84" s="189"/>
      <c r="AX84" s="187"/>
      <c r="AY84" s="188"/>
      <c r="AZ84" s="188"/>
      <c r="BA84" s="188"/>
      <c r="BB84" s="189"/>
      <c r="BC84" s="187"/>
      <c r="BD84" s="188"/>
      <c r="BE84" s="188"/>
      <c r="BF84" s="188"/>
      <c r="BG84" s="189"/>
      <c r="BH84" s="187"/>
      <c r="BI84" s="188"/>
      <c r="BJ84" s="188"/>
      <c r="BK84" s="188"/>
      <c r="BL84" s="189"/>
      <c r="BM84" s="187"/>
      <c r="BN84" s="188"/>
      <c r="BO84" s="188"/>
      <c r="BP84" s="188"/>
      <c r="BQ84" s="189"/>
      <c r="BR84" s="39"/>
      <c r="BS84" s="39"/>
      <c r="BT84" s="39"/>
      <c r="BU84" s="39"/>
      <c r="BV84" s="39"/>
      <c r="BW84" s="39"/>
      <c r="BX84" s="39"/>
      <c r="BY84" s="39"/>
      <c r="BZ84" s="40"/>
      <c r="CA84" s="37" t="s">
        <v>24</v>
      </c>
    </row>
    <row r="85" spans="1:79" ht="30.5" customHeight="1" x14ac:dyDescent="0.3">
      <c r="A85" s="89">
        <v>1</v>
      </c>
      <c r="B85" s="90"/>
      <c r="C85" s="91" t="s">
        <v>394</v>
      </c>
      <c r="D85" s="92"/>
      <c r="E85" s="92"/>
      <c r="F85" s="92"/>
      <c r="G85" s="92"/>
      <c r="H85" s="92"/>
      <c r="I85" s="93"/>
      <c r="J85" s="94" t="s">
        <v>85</v>
      </c>
      <c r="K85" s="95"/>
      <c r="L85" s="95"/>
      <c r="M85" s="95"/>
      <c r="N85" s="96"/>
      <c r="O85" s="94" t="s">
        <v>217</v>
      </c>
      <c r="P85" s="95"/>
      <c r="Q85" s="95"/>
      <c r="R85" s="95"/>
      <c r="S85" s="95"/>
      <c r="T85" s="95"/>
      <c r="U85" s="95"/>
      <c r="V85" s="95"/>
      <c r="W85" s="95"/>
      <c r="X85" s="96"/>
      <c r="Y85" s="97">
        <v>4</v>
      </c>
      <c r="Z85" s="98"/>
      <c r="AA85" s="98"/>
      <c r="AB85" s="98"/>
      <c r="AC85" s="99"/>
      <c r="AD85" s="97">
        <v>4</v>
      </c>
      <c r="AE85" s="98"/>
      <c r="AF85" s="98"/>
      <c r="AG85" s="98"/>
      <c r="AH85" s="99"/>
      <c r="AI85" s="97">
        <v>4</v>
      </c>
      <c r="AJ85" s="98"/>
      <c r="AK85" s="98"/>
      <c r="AL85" s="98"/>
      <c r="AM85" s="99"/>
      <c r="AN85" s="97">
        <v>4</v>
      </c>
      <c r="AO85" s="98"/>
      <c r="AP85" s="98"/>
      <c r="AQ85" s="98"/>
      <c r="AR85" s="99"/>
      <c r="AS85" s="97">
        <v>4</v>
      </c>
      <c r="AT85" s="98"/>
      <c r="AU85" s="98"/>
      <c r="AV85" s="98"/>
      <c r="AW85" s="99"/>
      <c r="AX85" s="97">
        <v>4</v>
      </c>
      <c r="AY85" s="98"/>
      <c r="AZ85" s="98"/>
      <c r="BA85" s="98"/>
      <c r="BB85" s="99"/>
      <c r="BC85" s="97">
        <f t="shared" ref="BC85:BC91" si="16">AN85-Y85</f>
        <v>0</v>
      </c>
      <c r="BD85" s="98"/>
      <c r="BE85" s="98"/>
      <c r="BF85" s="98"/>
      <c r="BG85" s="99"/>
      <c r="BH85" s="97">
        <f>AS85-AD85</f>
        <v>0</v>
      </c>
      <c r="BI85" s="98"/>
      <c r="BJ85" s="98"/>
      <c r="BK85" s="98"/>
      <c r="BL85" s="99"/>
      <c r="BM85" s="97">
        <v>-1</v>
      </c>
      <c r="BN85" s="98"/>
      <c r="BO85" s="98"/>
      <c r="BP85" s="98"/>
      <c r="BQ85" s="99"/>
      <c r="BR85" s="9"/>
      <c r="BS85" s="9"/>
      <c r="BT85" s="9"/>
      <c r="BU85" s="9"/>
      <c r="BV85" s="9"/>
      <c r="BW85" s="9"/>
      <c r="BX85" s="9"/>
      <c r="BY85" s="9"/>
      <c r="BZ85" s="7"/>
    </row>
    <row r="86" spans="1:79" ht="46" customHeight="1" x14ac:dyDescent="0.3">
      <c r="A86" s="89">
        <v>2</v>
      </c>
      <c r="B86" s="90"/>
      <c r="C86" s="91" t="s">
        <v>395</v>
      </c>
      <c r="D86" s="92"/>
      <c r="E86" s="92"/>
      <c r="F86" s="92"/>
      <c r="G86" s="92"/>
      <c r="H86" s="92"/>
      <c r="I86" s="93"/>
      <c r="J86" s="94" t="s">
        <v>311</v>
      </c>
      <c r="K86" s="95"/>
      <c r="L86" s="95"/>
      <c r="M86" s="95"/>
      <c r="N86" s="96"/>
      <c r="O86" s="94" t="s">
        <v>218</v>
      </c>
      <c r="P86" s="95"/>
      <c r="Q86" s="95"/>
      <c r="R86" s="95"/>
      <c r="S86" s="95"/>
      <c r="T86" s="95"/>
      <c r="U86" s="95"/>
      <c r="V86" s="95"/>
      <c r="W86" s="95"/>
      <c r="X86" s="96"/>
      <c r="Y86" s="97">
        <f>AA44</f>
        <v>61683883</v>
      </c>
      <c r="Z86" s="98"/>
      <c r="AA86" s="98"/>
      <c r="AB86" s="98"/>
      <c r="AC86" s="99"/>
      <c r="AD86" s="97">
        <f t="shared" ref="AD86" si="17">X74</f>
        <v>28115914.079999998</v>
      </c>
      <c r="AE86" s="98"/>
      <c r="AF86" s="98"/>
      <c r="AG86" s="98"/>
      <c r="AH86" s="99"/>
      <c r="AI86" s="97">
        <f>Y86+AD86</f>
        <v>89799797.079999998</v>
      </c>
      <c r="AJ86" s="98"/>
      <c r="AK86" s="98"/>
      <c r="AL86" s="98"/>
      <c r="AM86" s="99"/>
      <c r="AN86" s="97">
        <f>AI74-AN87</f>
        <v>60746165</v>
      </c>
      <c r="AO86" s="98"/>
      <c r="AP86" s="98"/>
      <c r="AQ86" s="98"/>
      <c r="AR86" s="99"/>
      <c r="AS86" s="97">
        <f t="shared" ref="AS86" si="18">AN74</f>
        <v>26137546</v>
      </c>
      <c r="AT86" s="98"/>
      <c r="AU86" s="98"/>
      <c r="AV86" s="98"/>
      <c r="AW86" s="99"/>
      <c r="AX86" s="97">
        <f t="shared" ref="AX86" si="19">AS74</f>
        <v>86886433</v>
      </c>
      <c r="AY86" s="98"/>
      <c r="AZ86" s="98"/>
      <c r="BA86" s="98"/>
      <c r="BB86" s="99"/>
      <c r="BC86" s="97">
        <f t="shared" si="16"/>
        <v>-937718</v>
      </c>
      <c r="BD86" s="98"/>
      <c r="BE86" s="98"/>
      <c r="BF86" s="98"/>
      <c r="BG86" s="99"/>
      <c r="BH86" s="97">
        <f t="shared" ref="BH86:BH89" si="20">AS86-AD86</f>
        <v>-1978368.0799999982</v>
      </c>
      <c r="BI86" s="98"/>
      <c r="BJ86" s="98"/>
      <c r="BK86" s="98"/>
      <c r="BL86" s="99"/>
      <c r="BM86" s="97">
        <f t="shared" ref="BM86:BM89" si="21">AX86-AI86</f>
        <v>-2913364.0799999982</v>
      </c>
      <c r="BN86" s="98"/>
      <c r="BO86" s="98"/>
      <c r="BP86" s="98"/>
      <c r="BQ86" s="99"/>
      <c r="BR86" s="9"/>
      <c r="BS86" s="9"/>
      <c r="BT86" s="9"/>
      <c r="BU86" s="9"/>
      <c r="BV86" s="9"/>
      <c r="BW86" s="9"/>
      <c r="BX86" s="9"/>
      <c r="BY86" s="9"/>
      <c r="BZ86" s="7"/>
    </row>
    <row r="87" spans="1:79" ht="46" customHeight="1" x14ac:dyDescent="0.3">
      <c r="A87" s="89">
        <v>3</v>
      </c>
      <c r="B87" s="90"/>
      <c r="C87" s="91" t="s">
        <v>496</v>
      </c>
      <c r="D87" s="92"/>
      <c r="E87" s="92"/>
      <c r="F87" s="92"/>
      <c r="G87" s="92"/>
      <c r="H87" s="92"/>
      <c r="I87" s="93"/>
      <c r="J87" s="94" t="s">
        <v>311</v>
      </c>
      <c r="K87" s="95"/>
      <c r="L87" s="95"/>
      <c r="M87" s="95"/>
      <c r="N87" s="96"/>
      <c r="O87" s="94" t="s">
        <v>88</v>
      </c>
      <c r="P87" s="95"/>
      <c r="Q87" s="95"/>
      <c r="R87" s="95"/>
      <c r="S87" s="95"/>
      <c r="T87" s="95"/>
      <c r="U87" s="95"/>
      <c r="V87" s="95"/>
      <c r="W87" s="95"/>
      <c r="X87" s="96"/>
      <c r="Y87" s="97">
        <v>2722</v>
      </c>
      <c r="Z87" s="98"/>
      <c r="AA87" s="98"/>
      <c r="AB87" s="98"/>
      <c r="AC87" s="99"/>
      <c r="AD87" s="97">
        <v>0</v>
      </c>
      <c r="AE87" s="98"/>
      <c r="AF87" s="98"/>
      <c r="AG87" s="98"/>
      <c r="AH87" s="99"/>
      <c r="AI87" s="97">
        <f>Y87+AD87</f>
        <v>2722</v>
      </c>
      <c r="AJ87" s="98"/>
      <c r="AK87" s="98"/>
      <c r="AL87" s="98"/>
      <c r="AM87" s="99"/>
      <c r="AN87" s="97">
        <v>2722</v>
      </c>
      <c r="AO87" s="98"/>
      <c r="AP87" s="98"/>
      <c r="AQ87" s="98"/>
      <c r="AR87" s="99"/>
      <c r="AS87" s="97">
        <v>0</v>
      </c>
      <c r="AT87" s="98"/>
      <c r="AU87" s="98"/>
      <c r="AV87" s="98"/>
      <c r="AW87" s="99"/>
      <c r="AX87" s="97">
        <f>AN87</f>
        <v>2722</v>
      </c>
      <c r="AY87" s="98"/>
      <c r="AZ87" s="98"/>
      <c r="BA87" s="98"/>
      <c r="BB87" s="99"/>
      <c r="BC87" s="97">
        <f t="shared" si="16"/>
        <v>0</v>
      </c>
      <c r="BD87" s="98"/>
      <c r="BE87" s="98"/>
      <c r="BF87" s="98"/>
      <c r="BG87" s="99"/>
      <c r="BH87" s="97">
        <f>AS87-AD87</f>
        <v>0</v>
      </c>
      <c r="BI87" s="98"/>
      <c r="BJ87" s="98"/>
      <c r="BK87" s="98"/>
      <c r="BL87" s="99"/>
      <c r="BM87" s="97">
        <f>BC87+BH87</f>
        <v>0</v>
      </c>
      <c r="BN87" s="98"/>
      <c r="BO87" s="98"/>
      <c r="BP87" s="98"/>
      <c r="BQ87" s="99"/>
      <c r="BR87" s="9"/>
      <c r="BS87" s="9"/>
      <c r="BT87" s="9"/>
      <c r="BU87" s="9"/>
      <c r="BV87" s="9"/>
      <c r="BW87" s="9"/>
      <c r="BX87" s="9"/>
      <c r="BY87" s="9"/>
      <c r="BZ87" s="7"/>
    </row>
    <row r="88" spans="1:79" ht="52.5" customHeight="1" x14ac:dyDescent="0.3">
      <c r="A88" s="89">
        <v>4</v>
      </c>
      <c r="B88" s="90"/>
      <c r="C88" s="91" t="s">
        <v>621</v>
      </c>
      <c r="D88" s="92"/>
      <c r="E88" s="92"/>
      <c r="F88" s="92"/>
      <c r="G88" s="92"/>
      <c r="H88" s="92"/>
      <c r="I88" s="93"/>
      <c r="J88" s="94" t="s">
        <v>311</v>
      </c>
      <c r="K88" s="95"/>
      <c r="L88" s="95"/>
      <c r="M88" s="95"/>
      <c r="N88" s="96"/>
      <c r="O88" s="94" t="s">
        <v>218</v>
      </c>
      <c r="P88" s="95"/>
      <c r="Q88" s="95"/>
      <c r="R88" s="95"/>
      <c r="S88" s="95"/>
      <c r="T88" s="95"/>
      <c r="U88" s="95"/>
      <c r="V88" s="95"/>
      <c r="W88" s="95"/>
      <c r="X88" s="96"/>
      <c r="Y88" s="97">
        <v>362136</v>
      </c>
      <c r="Z88" s="98"/>
      <c r="AA88" s="98"/>
      <c r="AB88" s="98"/>
      <c r="AC88" s="99"/>
      <c r="AD88" s="97">
        <v>0</v>
      </c>
      <c r="AE88" s="98"/>
      <c r="AF88" s="98"/>
      <c r="AG88" s="98"/>
      <c r="AH88" s="99"/>
      <c r="AI88" s="97">
        <f>Y88+AD88</f>
        <v>362136</v>
      </c>
      <c r="AJ88" s="98"/>
      <c r="AK88" s="98"/>
      <c r="AL88" s="98"/>
      <c r="AM88" s="99"/>
      <c r="AN88" s="97">
        <v>356988</v>
      </c>
      <c r="AO88" s="98"/>
      <c r="AP88" s="98"/>
      <c r="AQ88" s="98"/>
      <c r="AR88" s="99"/>
      <c r="AS88" s="97">
        <v>0</v>
      </c>
      <c r="AT88" s="98"/>
      <c r="AU88" s="98"/>
      <c r="AV88" s="98"/>
      <c r="AW88" s="99"/>
      <c r="AX88" s="97">
        <f>AN88</f>
        <v>356988</v>
      </c>
      <c r="AY88" s="98"/>
      <c r="AZ88" s="98"/>
      <c r="BA88" s="98"/>
      <c r="BB88" s="99"/>
      <c r="BC88" s="97">
        <f t="shared" si="16"/>
        <v>-5148</v>
      </c>
      <c r="BD88" s="98"/>
      <c r="BE88" s="98"/>
      <c r="BF88" s="98"/>
      <c r="BG88" s="99"/>
      <c r="BH88" s="97">
        <f>AS88-AD88</f>
        <v>0</v>
      </c>
      <c r="BI88" s="98"/>
      <c r="BJ88" s="98"/>
      <c r="BK88" s="98"/>
      <c r="BL88" s="99"/>
      <c r="BM88" s="97">
        <f>BC88+BH88</f>
        <v>-5148</v>
      </c>
      <c r="BN88" s="98"/>
      <c r="BO88" s="98"/>
      <c r="BP88" s="98"/>
      <c r="BQ88" s="99"/>
      <c r="BR88" s="9"/>
      <c r="BS88" s="9"/>
      <c r="BT88" s="9"/>
      <c r="BU88" s="9"/>
      <c r="BV88" s="9"/>
      <c r="BW88" s="9"/>
      <c r="BX88" s="9"/>
      <c r="BY88" s="9"/>
      <c r="BZ88" s="7"/>
    </row>
    <row r="89" spans="1:79" ht="63.5" customHeight="1" x14ac:dyDescent="0.3">
      <c r="A89" s="89">
        <v>5</v>
      </c>
      <c r="B89" s="90"/>
      <c r="C89" s="91" t="s">
        <v>396</v>
      </c>
      <c r="D89" s="92"/>
      <c r="E89" s="92"/>
      <c r="F89" s="92"/>
      <c r="G89" s="92"/>
      <c r="H89" s="92"/>
      <c r="I89" s="93"/>
      <c r="J89" s="94" t="s">
        <v>85</v>
      </c>
      <c r="K89" s="95"/>
      <c r="L89" s="95"/>
      <c r="M89" s="95"/>
      <c r="N89" s="96"/>
      <c r="O89" s="94" t="s">
        <v>219</v>
      </c>
      <c r="P89" s="95"/>
      <c r="Q89" s="95"/>
      <c r="R89" s="95"/>
      <c r="S89" s="95"/>
      <c r="T89" s="95"/>
      <c r="U89" s="95"/>
      <c r="V89" s="95"/>
      <c r="W89" s="95"/>
      <c r="X89" s="96"/>
      <c r="Y89" s="170">
        <v>298.57</v>
      </c>
      <c r="Z89" s="171"/>
      <c r="AA89" s="171"/>
      <c r="AB89" s="171"/>
      <c r="AC89" s="172"/>
      <c r="AD89" s="97">
        <v>6</v>
      </c>
      <c r="AE89" s="98"/>
      <c r="AF89" s="98"/>
      <c r="AG89" s="98"/>
      <c r="AH89" s="99"/>
      <c r="AI89" s="170">
        <f>Y89+AD89</f>
        <v>304.57</v>
      </c>
      <c r="AJ89" s="171"/>
      <c r="AK89" s="171"/>
      <c r="AL89" s="171"/>
      <c r="AM89" s="172"/>
      <c r="AN89" s="170">
        <f>88.25+100.66+28.5+73.8</f>
        <v>291.20999999999998</v>
      </c>
      <c r="AO89" s="171"/>
      <c r="AP89" s="171"/>
      <c r="AQ89" s="171"/>
      <c r="AR89" s="172"/>
      <c r="AS89" s="97">
        <v>6</v>
      </c>
      <c r="AT89" s="98"/>
      <c r="AU89" s="98"/>
      <c r="AV89" s="98"/>
      <c r="AW89" s="99"/>
      <c r="AX89" s="170">
        <f>AN89+AS89</f>
        <v>297.20999999999998</v>
      </c>
      <c r="AY89" s="171"/>
      <c r="AZ89" s="171"/>
      <c r="BA89" s="171"/>
      <c r="BB89" s="172"/>
      <c r="BC89" s="170">
        <f t="shared" si="16"/>
        <v>-7.3600000000000136</v>
      </c>
      <c r="BD89" s="171"/>
      <c r="BE89" s="171"/>
      <c r="BF89" s="171"/>
      <c r="BG89" s="172"/>
      <c r="BH89" s="97">
        <f t="shared" si="20"/>
        <v>0</v>
      </c>
      <c r="BI89" s="98"/>
      <c r="BJ89" s="98"/>
      <c r="BK89" s="98"/>
      <c r="BL89" s="99"/>
      <c r="BM89" s="170">
        <f t="shared" si="21"/>
        <v>-7.3600000000000136</v>
      </c>
      <c r="BN89" s="171"/>
      <c r="BO89" s="171"/>
      <c r="BP89" s="171"/>
      <c r="BQ89" s="172"/>
      <c r="BR89" s="9"/>
      <c r="BS89" s="9"/>
      <c r="BT89" s="9"/>
      <c r="BU89" s="9"/>
      <c r="BV89" s="9"/>
      <c r="BW89" s="9"/>
      <c r="BX89" s="9"/>
      <c r="BY89" s="9"/>
      <c r="BZ89" s="7"/>
    </row>
    <row r="90" spans="1:79" ht="29.5" customHeight="1" x14ac:dyDescent="0.3">
      <c r="A90" s="89">
        <v>6</v>
      </c>
      <c r="B90" s="90"/>
      <c r="C90" s="91" t="s">
        <v>397</v>
      </c>
      <c r="D90" s="92"/>
      <c r="E90" s="92"/>
      <c r="F90" s="92"/>
      <c r="G90" s="92"/>
      <c r="H90" s="92"/>
      <c r="I90" s="93"/>
      <c r="J90" s="94" t="s">
        <v>85</v>
      </c>
      <c r="K90" s="95"/>
      <c r="L90" s="95"/>
      <c r="M90" s="95"/>
      <c r="N90" s="96"/>
      <c r="O90" s="94" t="s">
        <v>221</v>
      </c>
      <c r="P90" s="95"/>
      <c r="Q90" s="95"/>
      <c r="R90" s="95"/>
      <c r="S90" s="95"/>
      <c r="T90" s="95"/>
      <c r="U90" s="95"/>
      <c r="V90" s="95"/>
      <c r="W90" s="95"/>
      <c r="X90" s="96"/>
      <c r="Y90" s="170">
        <v>124.07</v>
      </c>
      <c r="Z90" s="171"/>
      <c r="AA90" s="171"/>
      <c r="AB90" s="171"/>
      <c r="AC90" s="172"/>
      <c r="AD90" s="97">
        <v>0</v>
      </c>
      <c r="AE90" s="98"/>
      <c r="AF90" s="98"/>
      <c r="AG90" s="98"/>
      <c r="AH90" s="99"/>
      <c r="AI90" s="170">
        <f>Y90</f>
        <v>124.07</v>
      </c>
      <c r="AJ90" s="171"/>
      <c r="AK90" s="171"/>
      <c r="AL90" s="171"/>
      <c r="AM90" s="172"/>
      <c r="AN90" s="170">
        <f>37.5+34.17+33.2+17.5</f>
        <v>122.37</v>
      </c>
      <c r="AO90" s="171"/>
      <c r="AP90" s="171"/>
      <c r="AQ90" s="171"/>
      <c r="AR90" s="172"/>
      <c r="AS90" s="97">
        <v>0</v>
      </c>
      <c r="AT90" s="98"/>
      <c r="AU90" s="98"/>
      <c r="AV90" s="98"/>
      <c r="AW90" s="99"/>
      <c r="AX90" s="170">
        <f>AN90</f>
        <v>122.37</v>
      </c>
      <c r="AY90" s="171"/>
      <c r="AZ90" s="171"/>
      <c r="BA90" s="171"/>
      <c r="BB90" s="172"/>
      <c r="BC90" s="170">
        <f t="shared" si="16"/>
        <v>-1.6999999999999886</v>
      </c>
      <c r="BD90" s="171"/>
      <c r="BE90" s="171"/>
      <c r="BF90" s="171"/>
      <c r="BG90" s="172"/>
      <c r="BH90" s="97">
        <f>AS90-AD90</f>
        <v>0</v>
      </c>
      <c r="BI90" s="98"/>
      <c r="BJ90" s="98"/>
      <c r="BK90" s="98"/>
      <c r="BL90" s="99"/>
      <c r="BM90" s="170">
        <f>BC90</f>
        <v>-1.6999999999999886</v>
      </c>
      <c r="BN90" s="171"/>
      <c r="BO90" s="171"/>
      <c r="BP90" s="171"/>
      <c r="BQ90" s="172"/>
      <c r="BR90" s="9"/>
      <c r="BS90" s="9"/>
      <c r="BT90" s="9"/>
      <c r="BU90" s="9"/>
      <c r="BV90" s="9"/>
      <c r="BW90" s="9"/>
      <c r="BX90" s="9"/>
      <c r="BY90" s="9"/>
      <c r="BZ90" s="7"/>
    </row>
    <row r="91" spans="1:79" ht="35.5" customHeight="1" x14ac:dyDescent="0.3">
      <c r="A91" s="89">
        <v>7</v>
      </c>
      <c r="B91" s="90"/>
      <c r="C91" s="91" t="s">
        <v>222</v>
      </c>
      <c r="D91" s="92"/>
      <c r="E91" s="92"/>
      <c r="F91" s="92"/>
      <c r="G91" s="92"/>
      <c r="H91" s="92"/>
      <c r="I91" s="93"/>
      <c r="J91" s="94" t="s">
        <v>311</v>
      </c>
      <c r="K91" s="95"/>
      <c r="L91" s="95"/>
      <c r="M91" s="95"/>
      <c r="N91" s="96"/>
      <c r="O91" s="94" t="s">
        <v>223</v>
      </c>
      <c r="P91" s="95"/>
      <c r="Q91" s="95"/>
      <c r="R91" s="95"/>
      <c r="S91" s="95"/>
      <c r="T91" s="95"/>
      <c r="U91" s="95"/>
      <c r="V91" s="95"/>
      <c r="W91" s="95"/>
      <c r="X91" s="96"/>
      <c r="Y91" s="97">
        <v>823828</v>
      </c>
      <c r="Z91" s="98"/>
      <c r="AA91" s="98"/>
      <c r="AB91" s="98"/>
      <c r="AC91" s="99"/>
      <c r="AD91" s="97">
        <v>1465098</v>
      </c>
      <c r="AE91" s="98"/>
      <c r="AF91" s="98"/>
      <c r="AG91" s="98"/>
      <c r="AH91" s="99"/>
      <c r="AI91" s="97">
        <f>Y91+AD91</f>
        <v>2288926</v>
      </c>
      <c r="AJ91" s="98"/>
      <c r="AK91" s="98"/>
      <c r="AL91" s="98"/>
      <c r="AM91" s="99"/>
      <c r="AN91" s="97">
        <f>331069+185585+27280</f>
        <v>543934</v>
      </c>
      <c r="AO91" s="98"/>
      <c r="AP91" s="98"/>
      <c r="AQ91" s="98"/>
      <c r="AR91" s="99"/>
      <c r="AS91" s="97">
        <f>40440+315290+364500</f>
        <v>720230</v>
      </c>
      <c r="AT91" s="98"/>
      <c r="AU91" s="98"/>
      <c r="AV91" s="98"/>
      <c r="AW91" s="99"/>
      <c r="AX91" s="97">
        <f>AN91+AS91</f>
        <v>1264164</v>
      </c>
      <c r="AY91" s="98"/>
      <c r="AZ91" s="98"/>
      <c r="BA91" s="98"/>
      <c r="BB91" s="99"/>
      <c r="BC91" s="97">
        <f t="shared" si="16"/>
        <v>-279894</v>
      </c>
      <c r="BD91" s="98"/>
      <c r="BE91" s="98"/>
      <c r="BF91" s="98"/>
      <c r="BG91" s="99"/>
      <c r="BH91" s="97">
        <f>AS91-AD91</f>
        <v>-744868</v>
      </c>
      <c r="BI91" s="98"/>
      <c r="BJ91" s="98"/>
      <c r="BK91" s="98"/>
      <c r="BL91" s="99"/>
      <c r="BM91" s="97">
        <f>BC91+BH91</f>
        <v>-1024762</v>
      </c>
      <c r="BN91" s="98"/>
      <c r="BO91" s="98"/>
      <c r="BP91" s="98"/>
      <c r="BQ91" s="99"/>
      <c r="BR91" s="9"/>
      <c r="BS91" s="9"/>
      <c r="BT91" s="9"/>
      <c r="BU91" s="9"/>
      <c r="BV91" s="9"/>
      <c r="BW91" s="9"/>
      <c r="BX91" s="9"/>
      <c r="BY91" s="9"/>
      <c r="BZ91" s="7"/>
    </row>
    <row r="92" spans="1:79" ht="93.5" customHeight="1" x14ac:dyDescent="0.3">
      <c r="A92" s="89">
        <v>8</v>
      </c>
      <c r="B92" s="90"/>
      <c r="C92" s="91" t="s">
        <v>622</v>
      </c>
      <c r="D92" s="92"/>
      <c r="E92" s="92"/>
      <c r="F92" s="92"/>
      <c r="G92" s="92"/>
      <c r="H92" s="92"/>
      <c r="I92" s="93"/>
      <c r="J92" s="94" t="s">
        <v>311</v>
      </c>
      <c r="K92" s="95"/>
      <c r="L92" s="95"/>
      <c r="M92" s="95"/>
      <c r="N92" s="96"/>
      <c r="O92" s="94" t="s">
        <v>88</v>
      </c>
      <c r="P92" s="95"/>
      <c r="Q92" s="95"/>
      <c r="R92" s="95"/>
      <c r="S92" s="95"/>
      <c r="T92" s="95"/>
      <c r="U92" s="95"/>
      <c r="V92" s="95"/>
      <c r="W92" s="95"/>
      <c r="X92" s="96"/>
      <c r="Y92" s="97">
        <v>0</v>
      </c>
      <c r="Z92" s="98"/>
      <c r="AA92" s="98"/>
      <c r="AB92" s="98"/>
      <c r="AC92" s="99"/>
      <c r="AD92" s="97">
        <v>20473176</v>
      </c>
      <c r="AE92" s="98"/>
      <c r="AF92" s="98"/>
      <c r="AG92" s="98"/>
      <c r="AH92" s="99"/>
      <c r="AI92" s="97">
        <f>Y92+AD92</f>
        <v>20473176</v>
      </c>
      <c r="AJ92" s="98"/>
      <c r="AK92" s="98"/>
      <c r="AL92" s="98"/>
      <c r="AM92" s="99"/>
      <c r="AN92" s="97">
        <v>0</v>
      </c>
      <c r="AO92" s="98"/>
      <c r="AP92" s="98"/>
      <c r="AQ92" s="98"/>
      <c r="AR92" s="99"/>
      <c r="AS92" s="97">
        <f>AU49+AU46</f>
        <v>18808124</v>
      </c>
      <c r="AT92" s="98"/>
      <c r="AU92" s="98"/>
      <c r="AV92" s="98"/>
      <c r="AW92" s="99"/>
      <c r="AX92" s="97">
        <f>AS92</f>
        <v>18808124</v>
      </c>
      <c r="AY92" s="98"/>
      <c r="AZ92" s="98"/>
      <c r="BA92" s="98"/>
      <c r="BB92" s="99"/>
      <c r="BC92" s="97">
        <v>0</v>
      </c>
      <c r="BD92" s="98"/>
      <c r="BE92" s="98"/>
      <c r="BF92" s="98"/>
      <c r="BG92" s="99"/>
      <c r="BH92" s="97">
        <f>AS92-AD92</f>
        <v>-1665052</v>
      </c>
      <c r="BI92" s="98"/>
      <c r="BJ92" s="98"/>
      <c r="BK92" s="98"/>
      <c r="BL92" s="99"/>
      <c r="BM92" s="97">
        <f>AX92-AI92</f>
        <v>-1665052</v>
      </c>
      <c r="BN92" s="98"/>
      <c r="BO92" s="98"/>
      <c r="BP92" s="98"/>
      <c r="BQ92" s="99"/>
      <c r="BR92" s="9"/>
      <c r="BS92" s="9"/>
      <c r="BT92" s="9"/>
      <c r="BU92" s="9"/>
      <c r="BV92" s="9"/>
      <c r="BW92" s="9"/>
      <c r="BX92" s="9"/>
      <c r="BY92" s="9"/>
      <c r="BZ92" s="7"/>
    </row>
    <row r="93" spans="1:79" ht="107.5" customHeight="1" x14ac:dyDescent="0.3">
      <c r="A93" s="89">
        <v>9</v>
      </c>
      <c r="B93" s="90"/>
      <c r="C93" s="91" t="s">
        <v>623</v>
      </c>
      <c r="D93" s="92"/>
      <c r="E93" s="92"/>
      <c r="F93" s="92"/>
      <c r="G93" s="92"/>
      <c r="H93" s="92"/>
      <c r="I93" s="93"/>
      <c r="J93" s="94" t="s">
        <v>311</v>
      </c>
      <c r="K93" s="95"/>
      <c r="L93" s="95"/>
      <c r="M93" s="95"/>
      <c r="N93" s="96"/>
      <c r="O93" s="94" t="s">
        <v>88</v>
      </c>
      <c r="P93" s="95"/>
      <c r="Q93" s="95"/>
      <c r="R93" s="95"/>
      <c r="S93" s="95"/>
      <c r="T93" s="95"/>
      <c r="U93" s="95"/>
      <c r="V93" s="95"/>
      <c r="W93" s="95"/>
      <c r="X93" s="96"/>
      <c r="Y93" s="97">
        <v>0</v>
      </c>
      <c r="Z93" s="98"/>
      <c r="AA93" s="98"/>
      <c r="AB93" s="98"/>
      <c r="AC93" s="99"/>
      <c r="AD93" s="97">
        <v>1070277</v>
      </c>
      <c r="AE93" s="98"/>
      <c r="AF93" s="98"/>
      <c r="AG93" s="98"/>
      <c r="AH93" s="99"/>
      <c r="AI93" s="97">
        <f>Y93+AD93</f>
        <v>1070277</v>
      </c>
      <c r="AJ93" s="98"/>
      <c r="AK93" s="98"/>
      <c r="AL93" s="98"/>
      <c r="AM93" s="99"/>
      <c r="AN93" s="97">
        <v>0</v>
      </c>
      <c r="AO93" s="98"/>
      <c r="AP93" s="98"/>
      <c r="AQ93" s="98"/>
      <c r="AR93" s="99"/>
      <c r="AS93" s="97">
        <v>1026254</v>
      </c>
      <c r="AT93" s="98"/>
      <c r="AU93" s="98"/>
      <c r="AV93" s="98"/>
      <c r="AW93" s="99"/>
      <c r="AX93" s="97">
        <f>AS93</f>
        <v>1026254</v>
      </c>
      <c r="AY93" s="98"/>
      <c r="AZ93" s="98"/>
      <c r="BA93" s="98"/>
      <c r="BB93" s="99"/>
      <c r="BC93" s="97">
        <v>0</v>
      </c>
      <c r="BD93" s="98"/>
      <c r="BE93" s="98"/>
      <c r="BF93" s="98"/>
      <c r="BG93" s="99"/>
      <c r="BH93" s="97">
        <f>AS93-AD93</f>
        <v>-44023</v>
      </c>
      <c r="BI93" s="98"/>
      <c r="BJ93" s="98"/>
      <c r="BK93" s="98"/>
      <c r="BL93" s="99"/>
      <c r="BM93" s="97">
        <f>AX93-AI93</f>
        <v>-44023</v>
      </c>
      <c r="BN93" s="98"/>
      <c r="BO93" s="98"/>
      <c r="BP93" s="98"/>
      <c r="BQ93" s="99"/>
      <c r="BR93" s="9"/>
      <c r="BS93" s="9"/>
      <c r="BT93" s="9"/>
      <c r="BU93" s="9"/>
      <c r="BV93" s="9"/>
      <c r="BW93" s="9"/>
      <c r="BX93" s="9"/>
      <c r="BY93" s="9"/>
      <c r="BZ93" s="7"/>
    </row>
    <row r="94" spans="1:79" s="37" customFormat="1" ht="21" customHeight="1" x14ac:dyDescent="0.3">
      <c r="A94" s="182">
        <v>0</v>
      </c>
      <c r="B94" s="183"/>
      <c r="C94" s="295" t="s">
        <v>89</v>
      </c>
      <c r="D94" s="376"/>
      <c r="E94" s="376"/>
      <c r="F94" s="376"/>
      <c r="G94" s="376"/>
      <c r="H94" s="376"/>
      <c r="I94" s="377"/>
      <c r="J94" s="380" t="s">
        <v>84</v>
      </c>
      <c r="K94" s="381"/>
      <c r="L94" s="381"/>
      <c r="M94" s="381"/>
      <c r="N94" s="382"/>
      <c r="O94" s="380" t="s">
        <v>84</v>
      </c>
      <c r="P94" s="381"/>
      <c r="Q94" s="381"/>
      <c r="R94" s="381"/>
      <c r="S94" s="381"/>
      <c r="T94" s="381"/>
      <c r="U94" s="381"/>
      <c r="V94" s="381"/>
      <c r="W94" s="381"/>
      <c r="X94" s="382"/>
      <c r="Y94" s="195"/>
      <c r="Z94" s="196"/>
      <c r="AA94" s="196"/>
      <c r="AB94" s="196"/>
      <c r="AC94" s="197"/>
      <c r="AD94" s="195"/>
      <c r="AE94" s="196"/>
      <c r="AF94" s="196"/>
      <c r="AG94" s="196"/>
      <c r="AH94" s="197"/>
      <c r="AI94" s="195"/>
      <c r="AJ94" s="196"/>
      <c r="AK94" s="196"/>
      <c r="AL94" s="196"/>
      <c r="AM94" s="197"/>
      <c r="AN94" s="195"/>
      <c r="AO94" s="196"/>
      <c r="AP94" s="196"/>
      <c r="AQ94" s="196"/>
      <c r="AR94" s="197"/>
      <c r="AS94" s="195"/>
      <c r="AT94" s="196"/>
      <c r="AU94" s="196"/>
      <c r="AV94" s="196"/>
      <c r="AW94" s="197"/>
      <c r="AX94" s="195"/>
      <c r="AY94" s="196"/>
      <c r="AZ94" s="196"/>
      <c r="BA94" s="196"/>
      <c r="BB94" s="197"/>
      <c r="BC94" s="195"/>
      <c r="BD94" s="196"/>
      <c r="BE94" s="196"/>
      <c r="BF94" s="196"/>
      <c r="BG94" s="197"/>
      <c r="BH94" s="195"/>
      <c r="BI94" s="196"/>
      <c r="BJ94" s="196"/>
      <c r="BK94" s="196"/>
      <c r="BL94" s="197"/>
      <c r="BM94" s="195"/>
      <c r="BN94" s="196"/>
      <c r="BO94" s="196"/>
      <c r="BP94" s="196"/>
      <c r="BQ94" s="197"/>
      <c r="BR94" s="39"/>
      <c r="BS94" s="39"/>
      <c r="BT94" s="39"/>
      <c r="BU94" s="39"/>
      <c r="BV94" s="39"/>
      <c r="BW94" s="39"/>
      <c r="BX94" s="39"/>
      <c r="BY94" s="39"/>
      <c r="BZ94" s="40"/>
    </row>
    <row r="95" spans="1:79" ht="35" customHeight="1" x14ac:dyDescent="0.3">
      <c r="A95" s="103">
        <v>10</v>
      </c>
      <c r="B95" s="105"/>
      <c r="C95" s="91" t="s">
        <v>398</v>
      </c>
      <c r="D95" s="92"/>
      <c r="E95" s="92"/>
      <c r="F95" s="92"/>
      <c r="G95" s="92"/>
      <c r="H95" s="92"/>
      <c r="I95" s="93"/>
      <c r="J95" s="94" t="s">
        <v>90</v>
      </c>
      <c r="K95" s="95"/>
      <c r="L95" s="95"/>
      <c r="M95" s="95"/>
      <c r="N95" s="96"/>
      <c r="O95" s="94" t="s">
        <v>224</v>
      </c>
      <c r="P95" s="95"/>
      <c r="Q95" s="95"/>
      <c r="R95" s="95"/>
      <c r="S95" s="95"/>
      <c r="T95" s="95"/>
      <c r="U95" s="95"/>
      <c r="V95" s="95"/>
      <c r="W95" s="95"/>
      <c r="X95" s="96"/>
      <c r="Y95" s="97">
        <v>2733</v>
      </c>
      <c r="Z95" s="98"/>
      <c r="AA95" s="98"/>
      <c r="AB95" s="98"/>
      <c r="AC95" s="99"/>
      <c r="AD95" s="97">
        <v>0</v>
      </c>
      <c r="AE95" s="98"/>
      <c r="AF95" s="98"/>
      <c r="AG95" s="98"/>
      <c r="AH95" s="99"/>
      <c r="AI95" s="97">
        <f>Y95</f>
        <v>2733</v>
      </c>
      <c r="AJ95" s="98"/>
      <c r="AK95" s="98"/>
      <c r="AL95" s="98"/>
      <c r="AM95" s="99"/>
      <c r="AN95" s="97">
        <f>1228+782+473+264</f>
        <v>2747</v>
      </c>
      <c r="AO95" s="98"/>
      <c r="AP95" s="98"/>
      <c r="AQ95" s="98"/>
      <c r="AR95" s="99"/>
      <c r="AS95" s="97">
        <v>0</v>
      </c>
      <c r="AT95" s="98"/>
      <c r="AU95" s="98"/>
      <c r="AV95" s="98"/>
      <c r="AW95" s="99"/>
      <c r="AX95" s="97">
        <f>AN95</f>
        <v>2747</v>
      </c>
      <c r="AY95" s="98"/>
      <c r="AZ95" s="98"/>
      <c r="BA95" s="98"/>
      <c r="BB95" s="99"/>
      <c r="BC95" s="97">
        <f>AN95-Y95</f>
        <v>14</v>
      </c>
      <c r="BD95" s="98"/>
      <c r="BE95" s="98"/>
      <c r="BF95" s="98"/>
      <c r="BG95" s="99"/>
      <c r="BH95" s="97">
        <f t="shared" ref="BH95:BH100" si="22">AS95-AD95</f>
        <v>0</v>
      </c>
      <c r="BI95" s="98"/>
      <c r="BJ95" s="98"/>
      <c r="BK95" s="98"/>
      <c r="BL95" s="99"/>
      <c r="BM95" s="97">
        <f>BC95</f>
        <v>14</v>
      </c>
      <c r="BN95" s="98"/>
      <c r="BO95" s="98"/>
      <c r="BP95" s="98"/>
      <c r="BQ95" s="99"/>
      <c r="BR95" s="9"/>
      <c r="BS95" s="9"/>
      <c r="BT95" s="9"/>
      <c r="BU95" s="9"/>
      <c r="BV95" s="9"/>
      <c r="BW95" s="9"/>
      <c r="BX95" s="9"/>
      <c r="BY95" s="9"/>
      <c r="BZ95" s="7"/>
    </row>
    <row r="96" spans="1:79" ht="41.5" customHeight="1" x14ac:dyDescent="0.3">
      <c r="A96" s="103">
        <v>11</v>
      </c>
      <c r="B96" s="105"/>
      <c r="C96" s="91" t="s">
        <v>238</v>
      </c>
      <c r="D96" s="92"/>
      <c r="E96" s="92"/>
      <c r="F96" s="92"/>
      <c r="G96" s="92"/>
      <c r="H96" s="92"/>
      <c r="I96" s="93"/>
      <c r="J96" s="94" t="s">
        <v>90</v>
      </c>
      <c r="K96" s="95"/>
      <c r="L96" s="95"/>
      <c r="M96" s="95"/>
      <c r="N96" s="96"/>
      <c r="O96" s="94" t="s">
        <v>224</v>
      </c>
      <c r="P96" s="95"/>
      <c r="Q96" s="95"/>
      <c r="R96" s="95"/>
      <c r="S96" s="95"/>
      <c r="T96" s="95"/>
      <c r="U96" s="95"/>
      <c r="V96" s="95"/>
      <c r="W96" s="95"/>
      <c r="X96" s="96"/>
      <c r="Y96" s="97">
        <v>1422</v>
      </c>
      <c r="Z96" s="98"/>
      <c r="AA96" s="98"/>
      <c r="AB96" s="98"/>
      <c r="AC96" s="99"/>
      <c r="AD96" s="97">
        <v>0</v>
      </c>
      <c r="AE96" s="98"/>
      <c r="AF96" s="98"/>
      <c r="AG96" s="98"/>
      <c r="AH96" s="99"/>
      <c r="AI96" s="97">
        <f>Y96</f>
        <v>1422</v>
      </c>
      <c r="AJ96" s="98"/>
      <c r="AK96" s="98"/>
      <c r="AL96" s="98"/>
      <c r="AM96" s="99"/>
      <c r="AN96" s="97">
        <f>612+356+268+192</f>
        <v>1428</v>
      </c>
      <c r="AO96" s="98"/>
      <c r="AP96" s="98"/>
      <c r="AQ96" s="98"/>
      <c r="AR96" s="99"/>
      <c r="AS96" s="97">
        <v>0</v>
      </c>
      <c r="AT96" s="98"/>
      <c r="AU96" s="98"/>
      <c r="AV96" s="98"/>
      <c r="AW96" s="99"/>
      <c r="AX96" s="97">
        <f>AN96</f>
        <v>1428</v>
      </c>
      <c r="AY96" s="98"/>
      <c r="AZ96" s="98"/>
      <c r="BA96" s="98"/>
      <c r="BB96" s="99"/>
      <c r="BC96" s="97">
        <f>AN96-Y96</f>
        <v>6</v>
      </c>
      <c r="BD96" s="98"/>
      <c r="BE96" s="98"/>
      <c r="BF96" s="98"/>
      <c r="BG96" s="99"/>
      <c r="BH96" s="97">
        <f t="shared" si="22"/>
        <v>0</v>
      </c>
      <c r="BI96" s="98"/>
      <c r="BJ96" s="98"/>
      <c r="BK96" s="98"/>
      <c r="BL96" s="99"/>
      <c r="BM96" s="97">
        <f>BC96</f>
        <v>6</v>
      </c>
      <c r="BN96" s="98"/>
      <c r="BO96" s="98"/>
      <c r="BP96" s="98"/>
      <c r="BQ96" s="99"/>
      <c r="BR96" s="9"/>
      <c r="BS96" s="9"/>
      <c r="BT96" s="9"/>
      <c r="BU96" s="9"/>
      <c r="BV96" s="9"/>
      <c r="BW96" s="9"/>
      <c r="BX96" s="9"/>
      <c r="BY96" s="9"/>
      <c r="BZ96" s="7"/>
    </row>
    <row r="97" spans="1:78" ht="47.5" hidden="1" customHeight="1" x14ac:dyDescent="0.3">
      <c r="A97" s="103">
        <v>7</v>
      </c>
      <c r="B97" s="105"/>
      <c r="C97" s="91" t="s">
        <v>225</v>
      </c>
      <c r="D97" s="92"/>
      <c r="E97" s="92"/>
      <c r="F97" s="92"/>
      <c r="G97" s="92"/>
      <c r="H97" s="92"/>
      <c r="I97" s="93"/>
      <c r="J97" s="94" t="s">
        <v>90</v>
      </c>
      <c r="K97" s="95"/>
      <c r="L97" s="95"/>
      <c r="M97" s="95"/>
      <c r="N97" s="96"/>
      <c r="O97" s="94" t="s">
        <v>224</v>
      </c>
      <c r="P97" s="95"/>
      <c r="Q97" s="95"/>
      <c r="R97" s="95"/>
      <c r="S97" s="95"/>
      <c r="T97" s="95"/>
      <c r="U97" s="95"/>
      <c r="V97" s="95"/>
      <c r="W97" s="95"/>
      <c r="X97" s="96"/>
      <c r="Y97" s="97">
        <v>2776</v>
      </c>
      <c r="Z97" s="98"/>
      <c r="AA97" s="98"/>
      <c r="AB97" s="98"/>
      <c r="AC97" s="99"/>
      <c r="AD97" s="97">
        <v>0</v>
      </c>
      <c r="AE97" s="98"/>
      <c r="AF97" s="98"/>
      <c r="AG97" s="98"/>
      <c r="AH97" s="99"/>
      <c r="AI97" s="97">
        <f>Y97</f>
        <v>2776</v>
      </c>
      <c r="AJ97" s="98"/>
      <c r="AK97" s="98"/>
      <c r="AL97" s="98"/>
      <c r="AM97" s="99"/>
      <c r="AN97" s="97">
        <v>2733</v>
      </c>
      <c r="AO97" s="98"/>
      <c r="AP97" s="98"/>
      <c r="AQ97" s="98"/>
      <c r="AR97" s="99"/>
      <c r="AS97" s="97">
        <v>0</v>
      </c>
      <c r="AT97" s="98"/>
      <c r="AU97" s="98"/>
      <c r="AV97" s="98"/>
      <c r="AW97" s="99"/>
      <c r="AX97" s="97">
        <f>AN97</f>
        <v>2733</v>
      </c>
      <c r="AY97" s="98"/>
      <c r="AZ97" s="98"/>
      <c r="BA97" s="98"/>
      <c r="BB97" s="99"/>
      <c r="BC97" s="97">
        <f>AN97-Y97</f>
        <v>-43</v>
      </c>
      <c r="BD97" s="98"/>
      <c r="BE97" s="98"/>
      <c r="BF97" s="98"/>
      <c r="BG97" s="99"/>
      <c r="BH97" s="97">
        <f t="shared" si="22"/>
        <v>0</v>
      </c>
      <c r="BI97" s="98"/>
      <c r="BJ97" s="98"/>
      <c r="BK97" s="98"/>
      <c r="BL97" s="99"/>
      <c r="BM97" s="97">
        <f>BC97</f>
        <v>-43</v>
      </c>
      <c r="BN97" s="98"/>
      <c r="BO97" s="98"/>
      <c r="BP97" s="98"/>
      <c r="BQ97" s="99"/>
      <c r="BR97" s="9"/>
      <c r="BS97" s="9"/>
      <c r="BT97" s="9"/>
      <c r="BU97" s="9"/>
      <c r="BV97" s="9"/>
      <c r="BW97" s="9"/>
      <c r="BX97" s="9"/>
      <c r="BY97" s="9"/>
      <c r="BZ97" s="7"/>
    </row>
    <row r="98" spans="1:78" ht="45" customHeight="1" x14ac:dyDescent="0.3">
      <c r="A98" s="89">
        <v>12</v>
      </c>
      <c r="B98" s="90"/>
      <c r="C98" s="91" t="s">
        <v>632</v>
      </c>
      <c r="D98" s="92"/>
      <c r="E98" s="92"/>
      <c r="F98" s="92"/>
      <c r="G98" s="92"/>
      <c r="H98" s="92"/>
      <c r="I98" s="93"/>
      <c r="J98" s="94" t="s">
        <v>90</v>
      </c>
      <c r="K98" s="95"/>
      <c r="L98" s="95"/>
      <c r="M98" s="95"/>
      <c r="N98" s="96"/>
      <c r="O98" s="94" t="s">
        <v>226</v>
      </c>
      <c r="P98" s="95"/>
      <c r="Q98" s="95"/>
      <c r="R98" s="95"/>
      <c r="S98" s="95"/>
      <c r="T98" s="95"/>
      <c r="U98" s="95"/>
      <c r="V98" s="95"/>
      <c r="W98" s="95"/>
      <c r="X98" s="96"/>
      <c r="Y98" s="97">
        <v>703</v>
      </c>
      <c r="Z98" s="98"/>
      <c r="AA98" s="98"/>
      <c r="AB98" s="98"/>
      <c r="AC98" s="99"/>
      <c r="AD98" s="97">
        <v>9</v>
      </c>
      <c r="AE98" s="98"/>
      <c r="AF98" s="98"/>
      <c r="AG98" s="98"/>
      <c r="AH98" s="99"/>
      <c r="AI98" s="97">
        <f>Y98+AD98</f>
        <v>712</v>
      </c>
      <c r="AJ98" s="98"/>
      <c r="AK98" s="98"/>
      <c r="AL98" s="98"/>
      <c r="AM98" s="99"/>
      <c r="AN98" s="97">
        <f>274+75+87</f>
        <v>436</v>
      </c>
      <c r="AO98" s="98"/>
      <c r="AP98" s="98"/>
      <c r="AQ98" s="98"/>
      <c r="AR98" s="99"/>
      <c r="AS98" s="97">
        <f>28+4+2</f>
        <v>34</v>
      </c>
      <c r="AT98" s="98"/>
      <c r="AU98" s="98"/>
      <c r="AV98" s="98"/>
      <c r="AW98" s="99"/>
      <c r="AX98" s="97">
        <f>AN98+AS98</f>
        <v>470</v>
      </c>
      <c r="AY98" s="98"/>
      <c r="AZ98" s="98"/>
      <c r="BA98" s="98"/>
      <c r="BB98" s="99"/>
      <c r="BC98" s="97">
        <f>AN98-Y98</f>
        <v>-267</v>
      </c>
      <c r="BD98" s="98"/>
      <c r="BE98" s="98"/>
      <c r="BF98" s="98"/>
      <c r="BG98" s="99"/>
      <c r="BH98" s="97">
        <f t="shared" si="22"/>
        <v>25</v>
      </c>
      <c r="BI98" s="98"/>
      <c r="BJ98" s="98"/>
      <c r="BK98" s="98"/>
      <c r="BL98" s="99"/>
      <c r="BM98" s="97">
        <f>BC98+BH98</f>
        <v>-242</v>
      </c>
      <c r="BN98" s="98"/>
      <c r="BO98" s="98"/>
      <c r="BP98" s="98"/>
      <c r="BQ98" s="99"/>
      <c r="BR98" s="9"/>
      <c r="BS98" s="9"/>
      <c r="BT98" s="9"/>
      <c r="BU98" s="9"/>
      <c r="BV98" s="9"/>
      <c r="BW98" s="9"/>
      <c r="BX98" s="9"/>
      <c r="BY98" s="9"/>
      <c r="BZ98" s="7"/>
    </row>
    <row r="99" spans="1:78" ht="46.5" customHeight="1" x14ac:dyDescent="0.3">
      <c r="A99" s="89">
        <v>13</v>
      </c>
      <c r="B99" s="90"/>
      <c r="C99" s="91" t="s">
        <v>624</v>
      </c>
      <c r="D99" s="92"/>
      <c r="E99" s="92"/>
      <c r="F99" s="92"/>
      <c r="G99" s="92"/>
      <c r="H99" s="92"/>
      <c r="I99" s="93"/>
      <c r="J99" s="94" t="s">
        <v>90</v>
      </c>
      <c r="K99" s="95"/>
      <c r="L99" s="95"/>
      <c r="M99" s="95"/>
      <c r="N99" s="96"/>
      <c r="O99" s="94" t="s">
        <v>226</v>
      </c>
      <c r="P99" s="95"/>
      <c r="Q99" s="95"/>
      <c r="R99" s="95"/>
      <c r="S99" s="95"/>
      <c r="T99" s="95"/>
      <c r="U99" s="95"/>
      <c r="V99" s="95"/>
      <c r="W99" s="95"/>
      <c r="X99" s="96"/>
      <c r="Y99" s="97">
        <v>238</v>
      </c>
      <c r="Z99" s="98"/>
      <c r="AA99" s="98"/>
      <c r="AB99" s="98"/>
      <c r="AC99" s="99"/>
      <c r="AD99" s="97">
        <v>0</v>
      </c>
      <c r="AE99" s="98"/>
      <c r="AF99" s="98"/>
      <c r="AG99" s="98"/>
      <c r="AH99" s="99"/>
      <c r="AI99" s="97">
        <f>Y99+AD99</f>
        <v>238</v>
      </c>
      <c r="AJ99" s="98"/>
      <c r="AK99" s="98"/>
      <c r="AL99" s="98"/>
      <c r="AM99" s="99"/>
      <c r="AN99" s="97">
        <f>128+80+30</f>
        <v>238</v>
      </c>
      <c r="AO99" s="98"/>
      <c r="AP99" s="98"/>
      <c r="AQ99" s="98"/>
      <c r="AR99" s="99"/>
      <c r="AS99" s="97">
        <v>0</v>
      </c>
      <c r="AT99" s="98"/>
      <c r="AU99" s="98"/>
      <c r="AV99" s="98"/>
      <c r="AW99" s="99"/>
      <c r="AX99" s="97">
        <f>AN99+AS99</f>
        <v>238</v>
      </c>
      <c r="AY99" s="98"/>
      <c r="AZ99" s="98"/>
      <c r="BA99" s="98"/>
      <c r="BB99" s="99"/>
      <c r="BC99" s="97">
        <v>0</v>
      </c>
      <c r="BD99" s="98"/>
      <c r="BE99" s="98"/>
      <c r="BF99" s="98"/>
      <c r="BG99" s="99"/>
      <c r="BH99" s="97">
        <f t="shared" si="22"/>
        <v>0</v>
      </c>
      <c r="BI99" s="98"/>
      <c r="BJ99" s="98"/>
      <c r="BK99" s="98"/>
      <c r="BL99" s="99"/>
      <c r="BM99" s="97">
        <v>0</v>
      </c>
      <c r="BN99" s="98"/>
      <c r="BO99" s="98"/>
      <c r="BP99" s="98"/>
      <c r="BQ99" s="99"/>
      <c r="BR99" s="9"/>
      <c r="BS99" s="9"/>
      <c r="BT99" s="9"/>
      <c r="BU99" s="9"/>
      <c r="BV99" s="9"/>
      <c r="BW99" s="9"/>
      <c r="BX99" s="9"/>
      <c r="BY99" s="9"/>
      <c r="BZ99" s="7"/>
    </row>
    <row r="100" spans="1:78" ht="37.5" customHeight="1" x14ac:dyDescent="0.3">
      <c r="A100" s="89">
        <v>14</v>
      </c>
      <c r="B100" s="90"/>
      <c r="C100" s="91" t="s">
        <v>625</v>
      </c>
      <c r="D100" s="92"/>
      <c r="E100" s="92"/>
      <c r="F100" s="92"/>
      <c r="G100" s="92"/>
      <c r="H100" s="92"/>
      <c r="I100" s="93"/>
      <c r="J100" s="94" t="s">
        <v>582</v>
      </c>
      <c r="K100" s="95"/>
      <c r="L100" s="95"/>
      <c r="M100" s="95"/>
      <c r="N100" s="96"/>
      <c r="O100" s="94" t="s">
        <v>626</v>
      </c>
      <c r="P100" s="95"/>
      <c r="Q100" s="95"/>
      <c r="R100" s="95"/>
      <c r="S100" s="95"/>
      <c r="T100" s="95"/>
      <c r="U100" s="95"/>
      <c r="V100" s="95"/>
      <c r="W100" s="95"/>
      <c r="X100" s="96"/>
      <c r="Y100" s="97">
        <v>0</v>
      </c>
      <c r="Z100" s="98"/>
      <c r="AA100" s="98"/>
      <c r="AB100" s="98"/>
      <c r="AC100" s="99"/>
      <c r="AD100" s="97">
        <v>7573</v>
      </c>
      <c r="AE100" s="98"/>
      <c r="AF100" s="98"/>
      <c r="AG100" s="98"/>
      <c r="AH100" s="99"/>
      <c r="AI100" s="97">
        <f>Y100+AD100</f>
        <v>7573</v>
      </c>
      <c r="AJ100" s="98"/>
      <c r="AK100" s="98"/>
      <c r="AL100" s="98"/>
      <c r="AM100" s="99"/>
      <c r="AN100" s="97">
        <v>0</v>
      </c>
      <c r="AO100" s="98"/>
      <c r="AP100" s="98"/>
      <c r="AQ100" s="98"/>
      <c r="AR100" s="99"/>
      <c r="AS100" s="97">
        <v>7573</v>
      </c>
      <c r="AT100" s="98"/>
      <c r="AU100" s="98"/>
      <c r="AV100" s="98"/>
      <c r="AW100" s="99"/>
      <c r="AX100" s="97">
        <f>AS100</f>
        <v>7573</v>
      </c>
      <c r="AY100" s="98"/>
      <c r="AZ100" s="98"/>
      <c r="BA100" s="98"/>
      <c r="BB100" s="99"/>
      <c r="BC100" s="97">
        <v>0</v>
      </c>
      <c r="BD100" s="98"/>
      <c r="BE100" s="98"/>
      <c r="BF100" s="98"/>
      <c r="BG100" s="99"/>
      <c r="BH100" s="97">
        <f t="shared" si="22"/>
        <v>0</v>
      </c>
      <c r="BI100" s="98"/>
      <c r="BJ100" s="98"/>
      <c r="BK100" s="98"/>
      <c r="BL100" s="99"/>
      <c r="BM100" s="97">
        <v>0</v>
      </c>
      <c r="BN100" s="98"/>
      <c r="BO100" s="98"/>
      <c r="BP100" s="98"/>
      <c r="BQ100" s="99"/>
      <c r="BR100" s="9"/>
      <c r="BS100" s="9"/>
      <c r="BT100" s="9"/>
      <c r="BU100" s="9"/>
      <c r="BV100" s="9"/>
      <c r="BW100" s="9"/>
      <c r="BX100" s="9"/>
      <c r="BY100" s="9"/>
      <c r="BZ100" s="7"/>
    </row>
    <row r="101" spans="1:78" s="37" customFormat="1" ht="19" customHeight="1" x14ac:dyDescent="0.3">
      <c r="A101" s="190">
        <v>0</v>
      </c>
      <c r="B101" s="191"/>
      <c r="C101" s="383" t="s">
        <v>92</v>
      </c>
      <c r="D101" s="384"/>
      <c r="E101" s="384"/>
      <c r="F101" s="384"/>
      <c r="G101" s="384"/>
      <c r="H101" s="384"/>
      <c r="I101" s="385"/>
      <c r="J101" s="380" t="s">
        <v>84</v>
      </c>
      <c r="K101" s="381"/>
      <c r="L101" s="381"/>
      <c r="M101" s="381"/>
      <c r="N101" s="382"/>
      <c r="O101" s="380" t="s">
        <v>84</v>
      </c>
      <c r="P101" s="381"/>
      <c r="Q101" s="381"/>
      <c r="R101" s="381"/>
      <c r="S101" s="381"/>
      <c r="T101" s="381"/>
      <c r="U101" s="381"/>
      <c r="V101" s="381"/>
      <c r="W101" s="381"/>
      <c r="X101" s="382"/>
      <c r="Y101" s="195"/>
      <c r="Z101" s="196"/>
      <c r="AA101" s="196"/>
      <c r="AB101" s="196"/>
      <c r="AC101" s="197"/>
      <c r="AD101" s="195"/>
      <c r="AE101" s="196"/>
      <c r="AF101" s="196"/>
      <c r="AG101" s="196"/>
      <c r="AH101" s="197"/>
      <c r="AI101" s="195"/>
      <c r="AJ101" s="196"/>
      <c r="AK101" s="196"/>
      <c r="AL101" s="196"/>
      <c r="AM101" s="197"/>
      <c r="AN101" s="195"/>
      <c r="AO101" s="196"/>
      <c r="AP101" s="196"/>
      <c r="AQ101" s="196"/>
      <c r="AR101" s="197"/>
      <c r="AS101" s="195"/>
      <c r="AT101" s="196"/>
      <c r="AU101" s="196"/>
      <c r="AV101" s="196"/>
      <c r="AW101" s="197"/>
      <c r="AX101" s="195"/>
      <c r="AY101" s="196"/>
      <c r="AZ101" s="196"/>
      <c r="BA101" s="196"/>
      <c r="BB101" s="197"/>
      <c r="BC101" s="195"/>
      <c r="BD101" s="196"/>
      <c r="BE101" s="196"/>
      <c r="BF101" s="196"/>
      <c r="BG101" s="197"/>
      <c r="BH101" s="195"/>
      <c r="BI101" s="196"/>
      <c r="BJ101" s="196"/>
      <c r="BK101" s="196"/>
      <c r="BL101" s="197"/>
      <c r="BM101" s="195"/>
      <c r="BN101" s="196"/>
      <c r="BO101" s="196"/>
      <c r="BP101" s="196"/>
      <c r="BQ101" s="197"/>
      <c r="BR101" s="39"/>
      <c r="BS101" s="39"/>
      <c r="BT101" s="39"/>
      <c r="BU101" s="39"/>
      <c r="BV101" s="39"/>
      <c r="BW101" s="39"/>
      <c r="BX101" s="39"/>
      <c r="BY101" s="39"/>
      <c r="BZ101" s="40"/>
    </row>
    <row r="102" spans="1:78" ht="45.5" customHeight="1" x14ac:dyDescent="0.3">
      <c r="A102" s="89">
        <v>15</v>
      </c>
      <c r="B102" s="90"/>
      <c r="C102" s="91" t="s">
        <v>227</v>
      </c>
      <c r="D102" s="92"/>
      <c r="E102" s="92"/>
      <c r="F102" s="92"/>
      <c r="G102" s="92"/>
      <c r="H102" s="92"/>
      <c r="I102" s="93"/>
      <c r="J102" s="94" t="s">
        <v>311</v>
      </c>
      <c r="K102" s="95"/>
      <c r="L102" s="95"/>
      <c r="M102" s="95"/>
      <c r="N102" s="96"/>
      <c r="O102" s="94" t="s">
        <v>228</v>
      </c>
      <c r="P102" s="95"/>
      <c r="Q102" s="95"/>
      <c r="R102" s="95"/>
      <c r="S102" s="95"/>
      <c r="T102" s="95"/>
      <c r="U102" s="95"/>
      <c r="V102" s="95"/>
      <c r="W102" s="95"/>
      <c r="X102" s="96"/>
      <c r="Y102" s="97">
        <v>22579</v>
      </c>
      <c r="Z102" s="98"/>
      <c r="AA102" s="98"/>
      <c r="AB102" s="98"/>
      <c r="AC102" s="99"/>
      <c r="AD102" s="97">
        <v>10288</v>
      </c>
      <c r="AE102" s="98"/>
      <c r="AF102" s="98"/>
      <c r="AG102" s="98"/>
      <c r="AH102" s="99"/>
      <c r="AI102" s="97">
        <v>32858</v>
      </c>
      <c r="AJ102" s="98"/>
      <c r="AK102" s="98"/>
      <c r="AL102" s="98"/>
      <c r="AM102" s="99"/>
      <c r="AN102" s="97">
        <f>AN86/AN95</f>
        <v>22113.638514743358</v>
      </c>
      <c r="AO102" s="98"/>
      <c r="AP102" s="98"/>
      <c r="AQ102" s="98"/>
      <c r="AR102" s="99"/>
      <c r="AS102" s="97">
        <f>AS86/AN95</f>
        <v>9514.9421186749187</v>
      </c>
      <c r="AT102" s="98"/>
      <c r="AU102" s="98"/>
      <c r="AV102" s="98"/>
      <c r="AW102" s="99"/>
      <c r="AX102" s="97">
        <f>AX86/AX95</f>
        <v>31629.571532580998</v>
      </c>
      <c r="AY102" s="98"/>
      <c r="AZ102" s="98"/>
      <c r="BA102" s="98"/>
      <c r="BB102" s="99"/>
      <c r="BC102" s="97">
        <f>AN102-Y102</f>
        <v>-465.36148525664248</v>
      </c>
      <c r="BD102" s="98"/>
      <c r="BE102" s="98"/>
      <c r="BF102" s="98"/>
      <c r="BG102" s="99"/>
      <c r="BH102" s="97">
        <f>AS102-AD102</f>
        <v>-773.05788132508133</v>
      </c>
      <c r="BI102" s="98"/>
      <c r="BJ102" s="98"/>
      <c r="BK102" s="98"/>
      <c r="BL102" s="99"/>
      <c r="BM102" s="97">
        <f>BC102+BH102</f>
        <v>-1238.4193665817238</v>
      </c>
      <c r="BN102" s="98"/>
      <c r="BO102" s="98"/>
      <c r="BP102" s="98"/>
      <c r="BQ102" s="99"/>
      <c r="BR102" s="9"/>
      <c r="BS102" s="9"/>
      <c r="BT102" s="9"/>
      <c r="BU102" s="9"/>
      <c r="BV102" s="9"/>
      <c r="BW102" s="9"/>
      <c r="BX102" s="9"/>
      <c r="BY102" s="9"/>
      <c r="BZ102" s="7"/>
    </row>
    <row r="103" spans="1:78" ht="47" customHeight="1" x14ac:dyDescent="0.3">
      <c r="A103" s="89">
        <v>16</v>
      </c>
      <c r="B103" s="90"/>
      <c r="C103" s="91" t="s">
        <v>627</v>
      </c>
      <c r="D103" s="92"/>
      <c r="E103" s="92"/>
      <c r="F103" s="92"/>
      <c r="G103" s="92"/>
      <c r="H103" s="92"/>
      <c r="I103" s="93"/>
      <c r="J103" s="94" t="s">
        <v>311</v>
      </c>
      <c r="K103" s="95"/>
      <c r="L103" s="95"/>
      <c r="M103" s="95"/>
      <c r="N103" s="96"/>
      <c r="O103" s="94" t="s">
        <v>94</v>
      </c>
      <c r="P103" s="95"/>
      <c r="Q103" s="95"/>
      <c r="R103" s="95"/>
      <c r="S103" s="95"/>
      <c r="T103" s="95"/>
      <c r="U103" s="95"/>
      <c r="V103" s="95"/>
      <c r="W103" s="95"/>
      <c r="X103" s="96"/>
      <c r="Y103" s="97">
        <v>1522</v>
      </c>
      <c r="Z103" s="98"/>
      <c r="AA103" s="98"/>
      <c r="AB103" s="98"/>
      <c r="AC103" s="99"/>
      <c r="AD103" s="97">
        <v>0</v>
      </c>
      <c r="AE103" s="98"/>
      <c r="AF103" s="98"/>
      <c r="AG103" s="98"/>
      <c r="AH103" s="99"/>
      <c r="AI103" s="97">
        <f>Y103</f>
        <v>1522</v>
      </c>
      <c r="AJ103" s="98"/>
      <c r="AK103" s="98"/>
      <c r="AL103" s="98"/>
      <c r="AM103" s="99"/>
      <c r="AN103" s="97">
        <f>AN88/AN99</f>
        <v>1499.9495798319329</v>
      </c>
      <c r="AO103" s="98"/>
      <c r="AP103" s="98"/>
      <c r="AQ103" s="98"/>
      <c r="AR103" s="99"/>
      <c r="AS103" s="97">
        <v>0</v>
      </c>
      <c r="AT103" s="98"/>
      <c r="AU103" s="98"/>
      <c r="AV103" s="98"/>
      <c r="AW103" s="99"/>
      <c r="AX103" s="97">
        <f>AN103</f>
        <v>1499.9495798319329</v>
      </c>
      <c r="AY103" s="98"/>
      <c r="AZ103" s="98"/>
      <c r="BA103" s="98"/>
      <c r="BB103" s="99"/>
      <c r="BC103" s="97">
        <f>AN103-Y103</f>
        <v>-22.050420168067149</v>
      </c>
      <c r="BD103" s="98"/>
      <c r="BE103" s="98"/>
      <c r="BF103" s="98"/>
      <c r="BG103" s="99"/>
      <c r="BH103" s="97">
        <v>0</v>
      </c>
      <c r="BI103" s="98"/>
      <c r="BJ103" s="98"/>
      <c r="BK103" s="98"/>
      <c r="BL103" s="99"/>
      <c r="BM103" s="97">
        <f>BC103</f>
        <v>-22.050420168067149</v>
      </c>
      <c r="BN103" s="98"/>
      <c r="BO103" s="98"/>
      <c r="BP103" s="98"/>
      <c r="BQ103" s="99"/>
      <c r="BR103" s="9"/>
      <c r="BS103" s="9"/>
      <c r="BT103" s="9"/>
      <c r="BU103" s="9"/>
      <c r="BV103" s="9"/>
      <c r="BW103" s="9"/>
      <c r="BX103" s="9"/>
      <c r="BY103" s="9"/>
      <c r="BZ103" s="7"/>
    </row>
    <row r="104" spans="1:78" ht="35.5" customHeight="1" x14ac:dyDescent="0.3">
      <c r="A104" s="89">
        <v>17</v>
      </c>
      <c r="B104" s="90"/>
      <c r="C104" s="91" t="s">
        <v>400</v>
      </c>
      <c r="D104" s="92"/>
      <c r="E104" s="92"/>
      <c r="F104" s="92"/>
      <c r="G104" s="92"/>
      <c r="H104" s="92"/>
      <c r="I104" s="93"/>
      <c r="J104" s="94" t="s">
        <v>311</v>
      </c>
      <c r="K104" s="95"/>
      <c r="L104" s="95"/>
      <c r="M104" s="95"/>
      <c r="N104" s="96"/>
      <c r="O104" s="94" t="s">
        <v>125</v>
      </c>
      <c r="P104" s="95"/>
      <c r="Q104" s="95"/>
      <c r="R104" s="95"/>
      <c r="S104" s="95"/>
      <c r="T104" s="95"/>
      <c r="U104" s="95"/>
      <c r="V104" s="95"/>
      <c r="W104" s="95"/>
      <c r="X104" s="96"/>
      <c r="Y104" s="97">
        <v>13679</v>
      </c>
      <c r="Z104" s="98"/>
      <c r="AA104" s="98"/>
      <c r="AB104" s="98"/>
      <c r="AC104" s="99"/>
      <c r="AD104" s="97">
        <v>13305</v>
      </c>
      <c r="AE104" s="98"/>
      <c r="AF104" s="98"/>
      <c r="AG104" s="98"/>
      <c r="AH104" s="99"/>
      <c r="AI104" s="97">
        <v>13492</v>
      </c>
      <c r="AJ104" s="98"/>
      <c r="AK104" s="98"/>
      <c r="AL104" s="98"/>
      <c r="AM104" s="99"/>
      <c r="AN104" s="97">
        <v>13679</v>
      </c>
      <c r="AO104" s="98"/>
      <c r="AP104" s="98"/>
      <c r="AQ104" s="98"/>
      <c r="AR104" s="99"/>
      <c r="AS104" s="97">
        <v>10132</v>
      </c>
      <c r="AT104" s="98"/>
      <c r="AU104" s="98"/>
      <c r="AV104" s="98"/>
      <c r="AW104" s="99"/>
      <c r="AX104" s="97">
        <f>(AN104+AS104)/2</f>
        <v>11905.5</v>
      </c>
      <c r="AY104" s="98"/>
      <c r="AZ104" s="98"/>
      <c r="BA104" s="98"/>
      <c r="BB104" s="99"/>
      <c r="BC104" s="97">
        <f>AN104-Y104</f>
        <v>0</v>
      </c>
      <c r="BD104" s="98"/>
      <c r="BE104" s="98"/>
      <c r="BF104" s="98"/>
      <c r="BG104" s="99"/>
      <c r="BH104" s="97">
        <f>AS104-AD104</f>
        <v>-3173</v>
      </c>
      <c r="BI104" s="98"/>
      <c r="BJ104" s="98"/>
      <c r="BK104" s="98"/>
      <c r="BL104" s="99"/>
      <c r="BM104" s="97">
        <f>BH104</f>
        <v>-3173</v>
      </c>
      <c r="BN104" s="98"/>
      <c r="BO104" s="98"/>
      <c r="BP104" s="98"/>
      <c r="BQ104" s="99"/>
      <c r="BR104" s="9"/>
      <c r="BS104" s="9"/>
      <c r="BT104" s="9"/>
      <c r="BU104" s="9"/>
      <c r="BV104" s="9"/>
      <c r="BW104" s="9"/>
      <c r="BX104" s="9"/>
      <c r="BY104" s="9"/>
      <c r="BZ104" s="7"/>
    </row>
    <row r="105" spans="1:78" ht="54.5" customHeight="1" x14ac:dyDescent="0.3">
      <c r="A105" s="89">
        <v>18</v>
      </c>
      <c r="B105" s="90"/>
      <c r="C105" s="91" t="s">
        <v>628</v>
      </c>
      <c r="D105" s="92"/>
      <c r="E105" s="92"/>
      <c r="F105" s="92"/>
      <c r="G105" s="92"/>
      <c r="H105" s="92"/>
      <c r="I105" s="93"/>
      <c r="J105" s="94" t="s">
        <v>311</v>
      </c>
      <c r="K105" s="95"/>
      <c r="L105" s="95"/>
      <c r="M105" s="95"/>
      <c r="N105" s="96"/>
      <c r="O105" s="94" t="s">
        <v>125</v>
      </c>
      <c r="P105" s="95"/>
      <c r="Q105" s="95"/>
      <c r="R105" s="95"/>
      <c r="S105" s="95"/>
      <c r="T105" s="95"/>
      <c r="U105" s="95"/>
      <c r="V105" s="95"/>
      <c r="W105" s="95"/>
      <c r="X105" s="96"/>
      <c r="Y105" s="97">
        <v>1172</v>
      </c>
      <c r="Z105" s="98"/>
      <c r="AA105" s="98"/>
      <c r="AB105" s="98"/>
      <c r="AC105" s="99"/>
      <c r="AD105" s="97">
        <v>162789</v>
      </c>
      <c r="AE105" s="98"/>
      <c r="AF105" s="98"/>
      <c r="AG105" s="98"/>
      <c r="AH105" s="99"/>
      <c r="AI105" s="97">
        <v>3215</v>
      </c>
      <c r="AJ105" s="98"/>
      <c r="AK105" s="98"/>
      <c r="AL105" s="98"/>
      <c r="AM105" s="99"/>
      <c r="AN105" s="97">
        <f>AN91/AN98</f>
        <v>1247.5550458715597</v>
      </c>
      <c r="AO105" s="98"/>
      <c r="AP105" s="98"/>
      <c r="AQ105" s="98"/>
      <c r="AR105" s="99"/>
      <c r="AS105" s="97">
        <f t="shared" ref="AS105" si="23">AS91/AS98</f>
        <v>21183.235294117647</v>
      </c>
      <c r="AT105" s="98"/>
      <c r="AU105" s="98"/>
      <c r="AV105" s="98"/>
      <c r="AW105" s="99"/>
      <c r="AX105" s="97">
        <f t="shared" ref="AX105" si="24">AX91/AX98</f>
        <v>2689.7106382978723</v>
      </c>
      <c r="AY105" s="98"/>
      <c r="AZ105" s="98"/>
      <c r="BA105" s="98"/>
      <c r="BB105" s="99"/>
      <c r="BC105" s="97">
        <f>AN105-Y105</f>
        <v>75.555045871559741</v>
      </c>
      <c r="BD105" s="98"/>
      <c r="BE105" s="98"/>
      <c r="BF105" s="98"/>
      <c r="BG105" s="99"/>
      <c r="BH105" s="97">
        <f>AS105-AD105</f>
        <v>-141605.76470588235</v>
      </c>
      <c r="BI105" s="98"/>
      <c r="BJ105" s="98"/>
      <c r="BK105" s="98"/>
      <c r="BL105" s="99"/>
      <c r="BM105" s="97">
        <f>BC105+BH105</f>
        <v>-141530.20966001079</v>
      </c>
      <c r="BN105" s="98"/>
      <c r="BO105" s="98"/>
      <c r="BP105" s="98"/>
      <c r="BQ105" s="99"/>
      <c r="BR105" s="9"/>
      <c r="BS105" s="9"/>
      <c r="BT105" s="9"/>
      <c r="BU105" s="9"/>
      <c r="BV105" s="9"/>
      <c r="BW105" s="9"/>
      <c r="BX105" s="9"/>
      <c r="BY105" s="9"/>
      <c r="BZ105" s="7"/>
    </row>
    <row r="106" spans="1:78" ht="37" customHeight="1" x14ac:dyDescent="0.3">
      <c r="A106" s="89">
        <v>19</v>
      </c>
      <c r="B106" s="90"/>
      <c r="C106" s="91" t="s">
        <v>629</v>
      </c>
      <c r="D106" s="92"/>
      <c r="E106" s="92"/>
      <c r="F106" s="92"/>
      <c r="G106" s="92"/>
      <c r="H106" s="92"/>
      <c r="I106" s="93"/>
      <c r="J106" s="94" t="s">
        <v>311</v>
      </c>
      <c r="K106" s="95"/>
      <c r="L106" s="95"/>
      <c r="M106" s="95"/>
      <c r="N106" s="96"/>
      <c r="O106" s="94" t="s">
        <v>94</v>
      </c>
      <c r="P106" s="95"/>
      <c r="Q106" s="95"/>
      <c r="R106" s="95"/>
      <c r="S106" s="95"/>
      <c r="T106" s="95"/>
      <c r="U106" s="95"/>
      <c r="V106" s="95"/>
      <c r="W106" s="95"/>
      <c r="X106" s="96"/>
      <c r="Y106" s="97">
        <v>0</v>
      </c>
      <c r="Z106" s="98"/>
      <c r="AA106" s="98"/>
      <c r="AB106" s="98"/>
      <c r="AC106" s="99"/>
      <c r="AD106" s="97">
        <v>2703</v>
      </c>
      <c r="AE106" s="98"/>
      <c r="AF106" s="98"/>
      <c r="AG106" s="98"/>
      <c r="AH106" s="99"/>
      <c r="AI106" s="97">
        <f>AD106</f>
        <v>2703</v>
      </c>
      <c r="AJ106" s="98"/>
      <c r="AK106" s="98"/>
      <c r="AL106" s="98"/>
      <c r="AM106" s="99"/>
      <c r="AN106" s="97">
        <v>0</v>
      </c>
      <c r="AO106" s="98"/>
      <c r="AP106" s="98"/>
      <c r="AQ106" s="98"/>
      <c r="AR106" s="99"/>
      <c r="AS106" s="97">
        <f>AS92/AS100</f>
        <v>2483.5763898058894</v>
      </c>
      <c r="AT106" s="98"/>
      <c r="AU106" s="98"/>
      <c r="AV106" s="98"/>
      <c r="AW106" s="99"/>
      <c r="AX106" s="97">
        <f>AS106</f>
        <v>2483.5763898058894</v>
      </c>
      <c r="AY106" s="98"/>
      <c r="AZ106" s="98"/>
      <c r="BA106" s="98"/>
      <c r="BB106" s="99"/>
      <c r="BC106" s="97">
        <f>0</f>
        <v>0</v>
      </c>
      <c r="BD106" s="98"/>
      <c r="BE106" s="98"/>
      <c r="BF106" s="98"/>
      <c r="BG106" s="99"/>
      <c r="BH106" s="97">
        <f>AS106-AD106</f>
        <v>-219.42361019411055</v>
      </c>
      <c r="BI106" s="98"/>
      <c r="BJ106" s="98"/>
      <c r="BK106" s="98"/>
      <c r="BL106" s="99"/>
      <c r="BM106" s="97">
        <f>BH106</f>
        <v>-219.42361019411055</v>
      </c>
      <c r="BN106" s="98"/>
      <c r="BO106" s="98"/>
      <c r="BP106" s="98"/>
      <c r="BQ106" s="99"/>
      <c r="BR106" s="9"/>
      <c r="BS106" s="9"/>
      <c r="BT106" s="9"/>
      <c r="BU106" s="9"/>
      <c r="BV106" s="9"/>
      <c r="BW106" s="9"/>
      <c r="BX106" s="9"/>
      <c r="BY106" s="9"/>
      <c r="BZ106" s="7"/>
    </row>
    <row r="107" spans="1:78" s="37" customFormat="1" ht="20.5" customHeight="1" x14ac:dyDescent="0.3">
      <c r="A107" s="190">
        <v>0</v>
      </c>
      <c r="B107" s="191"/>
      <c r="C107" s="383" t="s">
        <v>95</v>
      </c>
      <c r="D107" s="384"/>
      <c r="E107" s="384"/>
      <c r="F107" s="384"/>
      <c r="G107" s="384"/>
      <c r="H107" s="384"/>
      <c r="I107" s="385"/>
      <c r="J107" s="380" t="s">
        <v>84</v>
      </c>
      <c r="K107" s="381"/>
      <c r="L107" s="381"/>
      <c r="M107" s="381"/>
      <c r="N107" s="382"/>
      <c r="O107" s="380" t="s">
        <v>84</v>
      </c>
      <c r="P107" s="381"/>
      <c r="Q107" s="381"/>
      <c r="R107" s="381"/>
      <c r="S107" s="381"/>
      <c r="T107" s="381"/>
      <c r="U107" s="381"/>
      <c r="V107" s="381"/>
      <c r="W107" s="381"/>
      <c r="X107" s="382"/>
      <c r="Y107" s="195"/>
      <c r="Z107" s="196"/>
      <c r="AA107" s="196"/>
      <c r="AB107" s="196"/>
      <c r="AC107" s="197"/>
      <c r="AD107" s="195"/>
      <c r="AE107" s="196"/>
      <c r="AF107" s="196"/>
      <c r="AG107" s="196"/>
      <c r="AH107" s="197"/>
      <c r="AI107" s="195"/>
      <c r="AJ107" s="196"/>
      <c r="AK107" s="196"/>
      <c r="AL107" s="196"/>
      <c r="AM107" s="197"/>
      <c r="AN107" s="195"/>
      <c r="AO107" s="196"/>
      <c r="AP107" s="196"/>
      <c r="AQ107" s="196"/>
      <c r="AR107" s="197"/>
      <c r="AS107" s="195"/>
      <c r="AT107" s="196"/>
      <c r="AU107" s="196"/>
      <c r="AV107" s="196"/>
      <c r="AW107" s="197"/>
      <c r="AX107" s="195"/>
      <c r="AY107" s="196"/>
      <c r="AZ107" s="196"/>
      <c r="BA107" s="196"/>
      <c r="BB107" s="197"/>
      <c r="BC107" s="195"/>
      <c r="BD107" s="196"/>
      <c r="BE107" s="196"/>
      <c r="BF107" s="196"/>
      <c r="BG107" s="197"/>
      <c r="BH107" s="195"/>
      <c r="BI107" s="196"/>
      <c r="BJ107" s="196"/>
      <c r="BK107" s="196"/>
      <c r="BL107" s="197"/>
      <c r="BM107" s="195"/>
      <c r="BN107" s="196"/>
      <c r="BO107" s="196"/>
      <c r="BP107" s="196"/>
      <c r="BQ107" s="197"/>
      <c r="BR107" s="39"/>
      <c r="BS107" s="39"/>
      <c r="BT107" s="39"/>
      <c r="BU107" s="39"/>
      <c r="BV107" s="39"/>
      <c r="BW107" s="39"/>
      <c r="BX107" s="39"/>
      <c r="BY107" s="39"/>
      <c r="BZ107" s="40"/>
    </row>
    <row r="108" spans="1:78" ht="67.5" customHeight="1" x14ac:dyDescent="0.3">
      <c r="A108" s="89">
        <v>20</v>
      </c>
      <c r="B108" s="90"/>
      <c r="C108" s="91" t="s">
        <v>230</v>
      </c>
      <c r="D108" s="92"/>
      <c r="E108" s="92"/>
      <c r="F108" s="92"/>
      <c r="G108" s="92"/>
      <c r="H108" s="92"/>
      <c r="I108" s="93"/>
      <c r="J108" s="94" t="s">
        <v>96</v>
      </c>
      <c r="K108" s="95"/>
      <c r="L108" s="95"/>
      <c r="M108" s="95"/>
      <c r="N108" s="96"/>
      <c r="O108" s="94" t="s">
        <v>125</v>
      </c>
      <c r="P108" s="95"/>
      <c r="Q108" s="95"/>
      <c r="R108" s="95"/>
      <c r="S108" s="95"/>
      <c r="T108" s="95"/>
      <c r="U108" s="95"/>
      <c r="V108" s="95"/>
      <c r="W108" s="95"/>
      <c r="X108" s="96"/>
      <c r="Y108" s="97">
        <v>105</v>
      </c>
      <c r="Z108" s="98"/>
      <c r="AA108" s="98"/>
      <c r="AB108" s="98"/>
      <c r="AC108" s="99"/>
      <c r="AD108" s="97">
        <v>0</v>
      </c>
      <c r="AE108" s="98"/>
      <c r="AF108" s="98"/>
      <c r="AG108" s="98"/>
      <c r="AH108" s="99"/>
      <c r="AI108" s="97">
        <v>105</v>
      </c>
      <c r="AJ108" s="98"/>
      <c r="AK108" s="98"/>
      <c r="AL108" s="98"/>
      <c r="AM108" s="99"/>
      <c r="AN108" s="97">
        <f>(151+105+110+110)/4</f>
        <v>119</v>
      </c>
      <c r="AO108" s="98"/>
      <c r="AP108" s="98"/>
      <c r="AQ108" s="98"/>
      <c r="AR108" s="99"/>
      <c r="AS108" s="97">
        <v>0</v>
      </c>
      <c r="AT108" s="98"/>
      <c r="AU108" s="98"/>
      <c r="AV108" s="98"/>
      <c r="AW108" s="99"/>
      <c r="AX108" s="97">
        <f>AN108</f>
        <v>119</v>
      </c>
      <c r="AY108" s="98"/>
      <c r="AZ108" s="98"/>
      <c r="BA108" s="98"/>
      <c r="BB108" s="99"/>
      <c r="BC108" s="97">
        <f t="shared" ref="BC108:BC114" si="25">AN108-Y108</f>
        <v>14</v>
      </c>
      <c r="BD108" s="98"/>
      <c r="BE108" s="98"/>
      <c r="BF108" s="98"/>
      <c r="BG108" s="99"/>
      <c r="BH108" s="97">
        <f t="shared" ref="BH108:BH113" si="26">AS108-AD108</f>
        <v>0</v>
      </c>
      <c r="BI108" s="98"/>
      <c r="BJ108" s="98"/>
      <c r="BK108" s="98"/>
      <c r="BL108" s="99"/>
      <c r="BM108" s="97">
        <f>BC108+BH108</f>
        <v>14</v>
      </c>
      <c r="BN108" s="98"/>
      <c r="BO108" s="98"/>
      <c r="BP108" s="98"/>
      <c r="BQ108" s="99"/>
      <c r="BR108" s="9"/>
      <c r="BS108" s="9"/>
      <c r="BT108" s="9"/>
      <c r="BU108" s="9"/>
      <c r="BV108" s="9"/>
      <c r="BW108" s="9"/>
      <c r="BX108" s="9"/>
      <c r="BY108" s="9"/>
      <c r="BZ108" s="7"/>
    </row>
    <row r="109" spans="1:78" ht="72.5" customHeight="1" x14ac:dyDescent="0.3">
      <c r="A109" s="89">
        <v>21</v>
      </c>
      <c r="B109" s="90"/>
      <c r="C109" s="91" t="s">
        <v>231</v>
      </c>
      <c r="D109" s="92"/>
      <c r="E109" s="92"/>
      <c r="F109" s="92"/>
      <c r="G109" s="92"/>
      <c r="H109" s="92"/>
      <c r="I109" s="93"/>
      <c r="J109" s="94" t="s">
        <v>96</v>
      </c>
      <c r="K109" s="95"/>
      <c r="L109" s="95"/>
      <c r="M109" s="95"/>
      <c r="N109" s="96"/>
      <c r="O109" s="94" t="s">
        <v>125</v>
      </c>
      <c r="P109" s="95"/>
      <c r="Q109" s="95"/>
      <c r="R109" s="95"/>
      <c r="S109" s="95"/>
      <c r="T109" s="95"/>
      <c r="U109" s="95"/>
      <c r="V109" s="95"/>
      <c r="W109" s="95"/>
      <c r="X109" s="96"/>
      <c r="Y109" s="97">
        <v>102</v>
      </c>
      <c r="Z109" s="98"/>
      <c r="AA109" s="98"/>
      <c r="AB109" s="98"/>
      <c r="AC109" s="99"/>
      <c r="AD109" s="97">
        <v>0</v>
      </c>
      <c r="AE109" s="98"/>
      <c r="AF109" s="98"/>
      <c r="AG109" s="98"/>
      <c r="AH109" s="99"/>
      <c r="AI109" s="97">
        <v>102</v>
      </c>
      <c r="AJ109" s="98"/>
      <c r="AK109" s="98"/>
      <c r="AL109" s="98"/>
      <c r="AM109" s="99"/>
      <c r="AN109" s="97">
        <f>(101+102+146+103)/4</f>
        <v>113</v>
      </c>
      <c r="AO109" s="98"/>
      <c r="AP109" s="98"/>
      <c r="AQ109" s="98"/>
      <c r="AR109" s="99"/>
      <c r="AS109" s="97">
        <v>0</v>
      </c>
      <c r="AT109" s="98"/>
      <c r="AU109" s="98"/>
      <c r="AV109" s="98"/>
      <c r="AW109" s="99"/>
      <c r="AX109" s="97">
        <f>AN109</f>
        <v>113</v>
      </c>
      <c r="AY109" s="98"/>
      <c r="AZ109" s="98"/>
      <c r="BA109" s="98"/>
      <c r="BB109" s="99"/>
      <c r="BC109" s="97">
        <f t="shared" si="25"/>
        <v>11</v>
      </c>
      <c r="BD109" s="98"/>
      <c r="BE109" s="98"/>
      <c r="BF109" s="98"/>
      <c r="BG109" s="99"/>
      <c r="BH109" s="97">
        <f t="shared" si="26"/>
        <v>0</v>
      </c>
      <c r="BI109" s="98"/>
      <c r="BJ109" s="98"/>
      <c r="BK109" s="98"/>
      <c r="BL109" s="99"/>
      <c r="BM109" s="97">
        <f>BC109</f>
        <v>11</v>
      </c>
      <c r="BN109" s="98"/>
      <c r="BO109" s="98"/>
      <c r="BP109" s="98"/>
      <c r="BQ109" s="99"/>
      <c r="BR109" s="9"/>
      <c r="BS109" s="9"/>
      <c r="BT109" s="9"/>
      <c r="BU109" s="9"/>
      <c r="BV109" s="9"/>
      <c r="BW109" s="9"/>
      <c r="BX109" s="9"/>
      <c r="BY109" s="9"/>
      <c r="BZ109" s="7"/>
    </row>
    <row r="110" spans="1:78" ht="43.5" customHeight="1" x14ac:dyDescent="0.3">
      <c r="A110" s="89">
        <v>22</v>
      </c>
      <c r="B110" s="90"/>
      <c r="C110" s="91" t="s">
        <v>131</v>
      </c>
      <c r="D110" s="92"/>
      <c r="E110" s="92"/>
      <c r="F110" s="92"/>
      <c r="G110" s="92"/>
      <c r="H110" s="92"/>
      <c r="I110" s="93"/>
      <c r="J110" s="94" t="s">
        <v>96</v>
      </c>
      <c r="K110" s="95"/>
      <c r="L110" s="95"/>
      <c r="M110" s="95"/>
      <c r="N110" s="96"/>
      <c r="O110" s="94" t="s">
        <v>125</v>
      </c>
      <c r="P110" s="95"/>
      <c r="Q110" s="95"/>
      <c r="R110" s="95"/>
      <c r="S110" s="95"/>
      <c r="T110" s="95"/>
      <c r="U110" s="95"/>
      <c r="V110" s="95"/>
      <c r="W110" s="95"/>
      <c r="X110" s="96"/>
      <c r="Y110" s="97">
        <v>0</v>
      </c>
      <c r="Z110" s="98"/>
      <c r="AA110" s="98"/>
      <c r="AB110" s="98"/>
      <c r="AC110" s="99"/>
      <c r="AD110" s="97">
        <v>102</v>
      </c>
      <c r="AE110" s="98"/>
      <c r="AF110" s="98"/>
      <c r="AG110" s="98"/>
      <c r="AH110" s="99"/>
      <c r="AI110" s="97">
        <v>102</v>
      </c>
      <c r="AJ110" s="98"/>
      <c r="AK110" s="98"/>
      <c r="AL110" s="98"/>
      <c r="AM110" s="99"/>
      <c r="AN110" s="97">
        <v>0</v>
      </c>
      <c r="AO110" s="98"/>
      <c r="AP110" s="98"/>
      <c r="AQ110" s="98"/>
      <c r="AR110" s="99"/>
      <c r="AS110" s="97">
        <f>(173+67)/2</f>
        <v>120</v>
      </c>
      <c r="AT110" s="98"/>
      <c r="AU110" s="98"/>
      <c r="AV110" s="98"/>
      <c r="AW110" s="99"/>
      <c r="AX110" s="97">
        <f>AS110</f>
        <v>120</v>
      </c>
      <c r="AY110" s="98"/>
      <c r="AZ110" s="98"/>
      <c r="BA110" s="98"/>
      <c r="BB110" s="99"/>
      <c r="BC110" s="97">
        <f t="shared" si="25"/>
        <v>0</v>
      </c>
      <c r="BD110" s="98"/>
      <c r="BE110" s="98"/>
      <c r="BF110" s="98"/>
      <c r="BG110" s="99"/>
      <c r="BH110" s="97">
        <f t="shared" si="26"/>
        <v>18</v>
      </c>
      <c r="BI110" s="98"/>
      <c r="BJ110" s="98"/>
      <c r="BK110" s="98"/>
      <c r="BL110" s="99"/>
      <c r="BM110" s="97">
        <f>BH110</f>
        <v>18</v>
      </c>
      <c r="BN110" s="98"/>
      <c r="BO110" s="98"/>
      <c r="BP110" s="98"/>
      <c r="BQ110" s="99"/>
      <c r="BR110" s="9"/>
      <c r="BS110" s="9"/>
      <c r="BT110" s="9"/>
      <c r="BU110" s="9"/>
      <c r="BV110" s="9"/>
      <c r="BW110" s="9"/>
      <c r="BX110" s="9"/>
      <c r="BY110" s="9"/>
      <c r="BZ110" s="7"/>
    </row>
    <row r="111" spans="1:78" ht="39" customHeight="1" x14ac:dyDescent="0.3">
      <c r="A111" s="89">
        <v>23</v>
      </c>
      <c r="B111" s="90"/>
      <c r="C111" s="91" t="s">
        <v>132</v>
      </c>
      <c r="D111" s="92"/>
      <c r="E111" s="92"/>
      <c r="F111" s="92"/>
      <c r="G111" s="92"/>
      <c r="H111" s="92"/>
      <c r="I111" s="93"/>
      <c r="J111" s="94" t="s">
        <v>96</v>
      </c>
      <c r="K111" s="95"/>
      <c r="L111" s="95"/>
      <c r="M111" s="95"/>
      <c r="N111" s="96"/>
      <c r="O111" s="94" t="s">
        <v>125</v>
      </c>
      <c r="P111" s="95"/>
      <c r="Q111" s="95"/>
      <c r="R111" s="95"/>
      <c r="S111" s="95"/>
      <c r="T111" s="95"/>
      <c r="U111" s="95"/>
      <c r="V111" s="95"/>
      <c r="W111" s="95"/>
      <c r="X111" s="96"/>
      <c r="Y111" s="97">
        <v>87</v>
      </c>
      <c r="Z111" s="98"/>
      <c r="AA111" s="98"/>
      <c r="AB111" s="98"/>
      <c r="AC111" s="99"/>
      <c r="AD111" s="97">
        <v>4</v>
      </c>
      <c r="AE111" s="98"/>
      <c r="AF111" s="98"/>
      <c r="AG111" s="98"/>
      <c r="AH111" s="99"/>
      <c r="AI111" s="97">
        <v>61</v>
      </c>
      <c r="AJ111" s="98"/>
      <c r="AK111" s="98"/>
      <c r="AL111" s="98"/>
      <c r="AM111" s="99"/>
      <c r="AN111" s="97">
        <f>53171817/60748887%</f>
        <v>87.527228276626701</v>
      </c>
      <c r="AO111" s="98"/>
      <c r="AP111" s="98"/>
      <c r="AQ111" s="98"/>
      <c r="AR111" s="99"/>
      <c r="AS111" s="97">
        <f>914828/26137546%</f>
        <v>3.500053141943777</v>
      </c>
      <c r="AT111" s="98"/>
      <c r="AU111" s="98"/>
      <c r="AV111" s="98"/>
      <c r="AW111" s="99"/>
      <c r="AX111" s="97">
        <f>(53171817+914828)/(60748887+26137546)%</f>
        <v>62.249816378122006</v>
      </c>
      <c r="AY111" s="98"/>
      <c r="AZ111" s="98"/>
      <c r="BA111" s="98"/>
      <c r="BB111" s="99"/>
      <c r="BC111" s="97">
        <f t="shared" si="25"/>
        <v>0.52722827662670113</v>
      </c>
      <c r="BD111" s="98"/>
      <c r="BE111" s="98"/>
      <c r="BF111" s="98"/>
      <c r="BG111" s="99"/>
      <c r="BH111" s="97">
        <f t="shared" si="26"/>
        <v>-0.49994685805622296</v>
      </c>
      <c r="BI111" s="98"/>
      <c r="BJ111" s="98"/>
      <c r="BK111" s="98"/>
      <c r="BL111" s="99"/>
      <c r="BM111" s="97">
        <f>BC111</f>
        <v>0.52722827662670113</v>
      </c>
      <c r="BN111" s="98"/>
      <c r="BO111" s="98"/>
      <c r="BP111" s="98"/>
      <c r="BQ111" s="99"/>
      <c r="BR111" s="9"/>
      <c r="BS111" s="9"/>
      <c r="BT111" s="9"/>
      <c r="BU111" s="9"/>
      <c r="BV111" s="9"/>
      <c r="BW111" s="9"/>
      <c r="BX111" s="9"/>
      <c r="BY111" s="9"/>
      <c r="BZ111" s="7"/>
    </row>
    <row r="112" spans="1:78" ht="37" customHeight="1" x14ac:dyDescent="0.3">
      <c r="A112" s="89">
        <v>24</v>
      </c>
      <c r="B112" s="90"/>
      <c r="C112" s="91" t="s">
        <v>503</v>
      </c>
      <c r="D112" s="92"/>
      <c r="E112" s="92"/>
      <c r="F112" s="92"/>
      <c r="G112" s="92"/>
      <c r="H112" s="92"/>
      <c r="I112" s="93"/>
      <c r="J112" s="94" t="s">
        <v>96</v>
      </c>
      <c r="K112" s="95"/>
      <c r="L112" s="95"/>
      <c r="M112" s="95"/>
      <c r="N112" s="96"/>
      <c r="O112" s="94" t="s">
        <v>125</v>
      </c>
      <c r="P112" s="95"/>
      <c r="Q112" s="95"/>
      <c r="R112" s="95"/>
      <c r="S112" s="95"/>
      <c r="T112" s="95"/>
      <c r="U112" s="95"/>
      <c r="V112" s="95"/>
      <c r="W112" s="95"/>
      <c r="X112" s="96"/>
      <c r="Y112" s="97">
        <v>100</v>
      </c>
      <c r="Z112" s="98"/>
      <c r="AA112" s="98"/>
      <c r="AB112" s="98"/>
      <c r="AC112" s="99"/>
      <c r="AD112" s="97">
        <v>0</v>
      </c>
      <c r="AE112" s="98"/>
      <c r="AF112" s="98"/>
      <c r="AG112" s="98"/>
      <c r="AH112" s="99"/>
      <c r="AI112" s="97">
        <v>100</v>
      </c>
      <c r="AJ112" s="98"/>
      <c r="AK112" s="98"/>
      <c r="AL112" s="98"/>
      <c r="AM112" s="99"/>
      <c r="AN112" s="97">
        <v>100</v>
      </c>
      <c r="AO112" s="98"/>
      <c r="AP112" s="98"/>
      <c r="AQ112" s="98"/>
      <c r="AR112" s="99"/>
      <c r="AS112" s="97">
        <v>0</v>
      </c>
      <c r="AT112" s="98"/>
      <c r="AU112" s="98"/>
      <c r="AV112" s="98"/>
      <c r="AW112" s="99"/>
      <c r="AX112" s="97">
        <v>100</v>
      </c>
      <c r="AY112" s="98"/>
      <c r="AZ112" s="98"/>
      <c r="BA112" s="98"/>
      <c r="BB112" s="99"/>
      <c r="BC112" s="97">
        <f t="shared" si="25"/>
        <v>0</v>
      </c>
      <c r="BD112" s="98"/>
      <c r="BE112" s="98"/>
      <c r="BF112" s="98"/>
      <c r="BG112" s="99"/>
      <c r="BH112" s="97">
        <f t="shared" si="26"/>
        <v>0</v>
      </c>
      <c r="BI112" s="98"/>
      <c r="BJ112" s="98"/>
      <c r="BK112" s="98"/>
      <c r="BL112" s="99"/>
      <c r="BM112" s="97">
        <v>0</v>
      </c>
      <c r="BN112" s="98"/>
      <c r="BO112" s="98"/>
      <c r="BP112" s="98"/>
      <c r="BQ112" s="99"/>
      <c r="BR112" s="9"/>
      <c r="BS112" s="9"/>
      <c r="BT112" s="9"/>
      <c r="BU112" s="9"/>
      <c r="BV112" s="9"/>
      <c r="BW112" s="9"/>
      <c r="BX112" s="9"/>
      <c r="BY112" s="9"/>
      <c r="BZ112" s="7"/>
    </row>
    <row r="113" spans="1:79" ht="65" customHeight="1" x14ac:dyDescent="0.3">
      <c r="A113" s="89">
        <v>25</v>
      </c>
      <c r="B113" s="90"/>
      <c r="C113" s="91" t="s">
        <v>630</v>
      </c>
      <c r="D113" s="92"/>
      <c r="E113" s="92"/>
      <c r="F113" s="92"/>
      <c r="G113" s="92"/>
      <c r="H113" s="92"/>
      <c r="I113" s="93"/>
      <c r="J113" s="94" t="s">
        <v>96</v>
      </c>
      <c r="K113" s="95"/>
      <c r="L113" s="95"/>
      <c r="M113" s="95"/>
      <c r="N113" s="96"/>
      <c r="O113" s="94" t="s">
        <v>125</v>
      </c>
      <c r="P113" s="95"/>
      <c r="Q113" s="95"/>
      <c r="R113" s="95"/>
      <c r="S113" s="95"/>
      <c r="T113" s="95"/>
      <c r="U113" s="95"/>
      <c r="V113" s="95"/>
      <c r="W113" s="95"/>
      <c r="X113" s="96"/>
      <c r="Y113" s="97">
        <v>0</v>
      </c>
      <c r="Z113" s="98"/>
      <c r="AA113" s="98"/>
      <c r="AB113" s="98"/>
      <c r="AC113" s="99"/>
      <c r="AD113" s="97">
        <v>100</v>
      </c>
      <c r="AE113" s="98"/>
      <c r="AF113" s="98"/>
      <c r="AG113" s="98"/>
      <c r="AH113" s="99"/>
      <c r="AI113" s="97">
        <v>100</v>
      </c>
      <c r="AJ113" s="98"/>
      <c r="AK113" s="98"/>
      <c r="AL113" s="98"/>
      <c r="AM113" s="99"/>
      <c r="AN113" s="97">
        <v>0</v>
      </c>
      <c r="AO113" s="98"/>
      <c r="AP113" s="98"/>
      <c r="AQ113" s="98"/>
      <c r="AR113" s="99"/>
      <c r="AS113" s="97">
        <f>AS92/AI92%</f>
        <v>91.867153391344843</v>
      </c>
      <c r="AT113" s="98"/>
      <c r="AU113" s="98"/>
      <c r="AV113" s="98"/>
      <c r="AW113" s="99"/>
      <c r="AX113" s="97">
        <f>AS113</f>
        <v>91.867153391344843</v>
      </c>
      <c r="AY113" s="98"/>
      <c r="AZ113" s="98"/>
      <c r="BA113" s="98"/>
      <c r="BB113" s="99"/>
      <c r="BC113" s="97">
        <f t="shared" si="25"/>
        <v>0</v>
      </c>
      <c r="BD113" s="98"/>
      <c r="BE113" s="98"/>
      <c r="BF113" s="98"/>
      <c r="BG113" s="99"/>
      <c r="BH113" s="97">
        <f t="shared" si="26"/>
        <v>-8.1328466086551572</v>
      </c>
      <c r="BI113" s="98"/>
      <c r="BJ113" s="98"/>
      <c r="BK113" s="98"/>
      <c r="BL113" s="99"/>
      <c r="BM113" s="97">
        <f>BH113</f>
        <v>-8.1328466086551572</v>
      </c>
      <c r="BN113" s="98"/>
      <c r="BO113" s="98"/>
      <c r="BP113" s="98"/>
      <c r="BQ113" s="99"/>
      <c r="BR113" s="9"/>
      <c r="BS113" s="9"/>
      <c r="BT113" s="9"/>
      <c r="BU113" s="9"/>
      <c r="BV113" s="9"/>
      <c r="BW113" s="9"/>
      <c r="BX113" s="9"/>
      <c r="BY113" s="9"/>
      <c r="BZ113" s="7"/>
    </row>
    <row r="114" spans="1:79" ht="100.5" customHeight="1" x14ac:dyDescent="0.3">
      <c r="A114" s="89">
        <v>26</v>
      </c>
      <c r="B114" s="90"/>
      <c r="C114" s="91" t="s">
        <v>631</v>
      </c>
      <c r="D114" s="92"/>
      <c r="E114" s="92"/>
      <c r="F114" s="92"/>
      <c r="G114" s="92"/>
      <c r="H114" s="92"/>
      <c r="I114" s="93"/>
      <c r="J114" s="94" t="s">
        <v>96</v>
      </c>
      <c r="K114" s="95"/>
      <c r="L114" s="95"/>
      <c r="M114" s="95"/>
      <c r="N114" s="96"/>
      <c r="O114" s="94" t="s">
        <v>125</v>
      </c>
      <c r="P114" s="95"/>
      <c r="Q114" s="95"/>
      <c r="R114" s="95"/>
      <c r="S114" s="95"/>
      <c r="T114" s="95"/>
      <c r="U114" s="95"/>
      <c r="V114" s="95"/>
      <c r="W114" s="95"/>
      <c r="X114" s="96"/>
      <c r="Y114" s="97">
        <v>0</v>
      </c>
      <c r="Z114" s="98"/>
      <c r="AA114" s="98"/>
      <c r="AB114" s="98"/>
      <c r="AC114" s="99"/>
      <c r="AD114" s="97">
        <v>100</v>
      </c>
      <c r="AE114" s="98"/>
      <c r="AF114" s="98"/>
      <c r="AG114" s="98"/>
      <c r="AH114" s="99"/>
      <c r="AI114" s="97">
        <v>100</v>
      </c>
      <c r="AJ114" s="98"/>
      <c r="AK114" s="98"/>
      <c r="AL114" s="98"/>
      <c r="AM114" s="99"/>
      <c r="AN114" s="97">
        <v>0</v>
      </c>
      <c r="AO114" s="98"/>
      <c r="AP114" s="98"/>
      <c r="AQ114" s="98"/>
      <c r="AR114" s="99"/>
      <c r="AS114" s="97">
        <v>100</v>
      </c>
      <c r="AT114" s="98"/>
      <c r="AU114" s="98"/>
      <c r="AV114" s="98"/>
      <c r="AW114" s="99"/>
      <c r="AX114" s="97">
        <f>AN114+AS114</f>
        <v>100</v>
      </c>
      <c r="AY114" s="98"/>
      <c r="AZ114" s="98"/>
      <c r="BA114" s="98"/>
      <c r="BB114" s="99"/>
      <c r="BC114" s="97">
        <f t="shared" si="25"/>
        <v>0</v>
      </c>
      <c r="BD114" s="98"/>
      <c r="BE114" s="98"/>
      <c r="BF114" s="98"/>
      <c r="BG114" s="99"/>
      <c r="BH114" s="97">
        <v>0</v>
      </c>
      <c r="BI114" s="98"/>
      <c r="BJ114" s="98"/>
      <c r="BK114" s="98"/>
      <c r="BL114" s="99"/>
      <c r="BM114" s="97">
        <v>0</v>
      </c>
      <c r="BN114" s="98"/>
      <c r="BO114" s="98"/>
      <c r="BP114" s="98"/>
      <c r="BQ114" s="99"/>
      <c r="BR114" s="9"/>
      <c r="BS114" s="9"/>
      <c r="BT114" s="9"/>
      <c r="BU114" s="9"/>
      <c r="BV114" s="9"/>
      <c r="BW114" s="9"/>
      <c r="BX114" s="9"/>
      <c r="BY114" s="9"/>
      <c r="BZ114" s="7"/>
    </row>
    <row r="115" spans="1:79" ht="23.5" customHeight="1" x14ac:dyDescent="0.3">
      <c r="A115" s="28"/>
      <c r="B115" s="28"/>
      <c r="C115" s="29"/>
      <c r="D115" s="29"/>
      <c r="E115" s="29"/>
      <c r="F115" s="29"/>
      <c r="G115" s="29"/>
      <c r="H115" s="29"/>
      <c r="I115" s="29"/>
      <c r="J115" s="29"/>
      <c r="K115" s="29"/>
      <c r="L115" s="29"/>
      <c r="M115" s="29"/>
      <c r="N115" s="29"/>
      <c r="O115" s="29"/>
      <c r="P115" s="29"/>
      <c r="Q115" s="29"/>
      <c r="R115" s="29"/>
      <c r="S115" s="29"/>
      <c r="T115" s="29"/>
      <c r="U115" s="29"/>
      <c r="V115" s="29"/>
      <c r="W115" s="29"/>
      <c r="X115" s="29"/>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c r="AY115" s="31"/>
      <c r="AZ115" s="31"/>
      <c r="BA115" s="31"/>
      <c r="BB115" s="31"/>
      <c r="BC115" s="31"/>
      <c r="BD115" s="31"/>
      <c r="BE115" s="31"/>
      <c r="BF115" s="31"/>
      <c r="BG115" s="31"/>
      <c r="BH115" s="31"/>
      <c r="BI115" s="31"/>
      <c r="BJ115" s="31"/>
      <c r="BK115" s="31"/>
      <c r="BL115" s="31"/>
      <c r="BM115" s="31"/>
      <c r="BN115" s="31"/>
      <c r="BO115" s="31"/>
      <c r="BP115" s="31"/>
      <c r="BQ115" s="31"/>
      <c r="BR115" s="9"/>
      <c r="BS115" s="9"/>
      <c r="BT115" s="9"/>
      <c r="BU115" s="9"/>
      <c r="BV115" s="9"/>
      <c r="BW115" s="9"/>
      <c r="BX115" s="9"/>
      <c r="BY115" s="9"/>
      <c r="BZ115" s="7"/>
    </row>
    <row r="116" spans="1:79" ht="15.5" x14ac:dyDescent="0.3">
      <c r="A116" s="118" t="s">
        <v>62</v>
      </c>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row>
    <row r="117" spans="1:79" ht="19.5" customHeight="1" x14ac:dyDescent="0.3">
      <c r="A117" s="28"/>
      <c r="B117" s="28"/>
      <c r="C117" s="29"/>
      <c r="D117" s="29"/>
      <c r="E117" s="29"/>
      <c r="F117" s="29"/>
      <c r="G117" s="29"/>
      <c r="H117" s="29"/>
      <c r="I117" s="29"/>
      <c r="J117" s="29"/>
      <c r="K117" s="29"/>
      <c r="L117" s="29"/>
      <c r="M117" s="29"/>
      <c r="N117" s="29"/>
      <c r="O117" s="29"/>
      <c r="P117" s="29"/>
      <c r="Q117" s="29"/>
      <c r="R117" s="29"/>
      <c r="S117" s="29"/>
      <c r="T117" s="29"/>
      <c r="U117" s="29"/>
      <c r="V117" s="29"/>
      <c r="W117" s="29"/>
      <c r="X117" s="29"/>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1"/>
      <c r="AY117" s="31"/>
      <c r="AZ117" s="31"/>
      <c r="BA117" s="31"/>
      <c r="BB117" s="31"/>
      <c r="BC117" s="31"/>
      <c r="BD117" s="31"/>
      <c r="BE117" s="31"/>
      <c r="BF117" s="31"/>
      <c r="BG117" s="31"/>
      <c r="BH117" s="31"/>
      <c r="BI117" s="31"/>
      <c r="BJ117" s="31"/>
      <c r="BK117" s="31"/>
      <c r="BL117" s="31"/>
      <c r="BM117" s="31"/>
      <c r="BN117" s="31"/>
      <c r="BO117" s="31"/>
      <c r="BP117" s="31"/>
      <c r="BQ117" s="31"/>
      <c r="BR117" s="9"/>
      <c r="BS117" s="9"/>
      <c r="BT117" s="9"/>
      <c r="BU117" s="9"/>
      <c r="BV117" s="9"/>
      <c r="BW117" s="9"/>
      <c r="BX117" s="9"/>
      <c r="BY117" s="9"/>
      <c r="BZ117" s="7"/>
    </row>
    <row r="118" spans="1:79" s="46" customFormat="1" ht="26.25" customHeight="1" x14ac:dyDescent="0.25">
      <c r="A118" s="89" t="s">
        <v>3</v>
      </c>
      <c r="B118" s="90"/>
      <c r="C118" s="89" t="s">
        <v>6</v>
      </c>
      <c r="D118" s="325"/>
      <c r="E118" s="325"/>
      <c r="F118" s="325"/>
      <c r="G118" s="325"/>
      <c r="H118" s="325"/>
      <c r="I118" s="90"/>
      <c r="J118" s="89" t="s">
        <v>5</v>
      </c>
      <c r="K118" s="325"/>
      <c r="L118" s="325"/>
      <c r="M118" s="325"/>
      <c r="N118" s="90"/>
      <c r="O118" s="89" t="s">
        <v>63</v>
      </c>
      <c r="P118" s="325"/>
      <c r="Q118" s="325"/>
      <c r="R118" s="325"/>
      <c r="S118" s="325"/>
      <c r="T118" s="325"/>
      <c r="U118" s="325"/>
      <c r="V118" s="325"/>
      <c r="W118" s="325"/>
      <c r="X118" s="325"/>
      <c r="Y118" s="325"/>
      <c r="Z118" s="325"/>
      <c r="AA118" s="325"/>
      <c r="AB118" s="325"/>
      <c r="AC118" s="325"/>
      <c r="AD118" s="325"/>
      <c r="AE118" s="325"/>
      <c r="AF118" s="325"/>
      <c r="AG118" s="325"/>
      <c r="AH118" s="325"/>
      <c r="AI118" s="325"/>
      <c r="AJ118" s="325"/>
      <c r="AK118" s="325"/>
      <c r="AL118" s="325"/>
      <c r="AM118" s="325"/>
      <c r="AN118" s="325"/>
      <c r="AO118" s="325"/>
      <c r="AP118" s="325"/>
      <c r="AQ118" s="325"/>
      <c r="AR118" s="325"/>
      <c r="AS118" s="325"/>
      <c r="AT118" s="325"/>
      <c r="AU118" s="325"/>
      <c r="AV118" s="325"/>
      <c r="AW118" s="325"/>
      <c r="AX118" s="325"/>
      <c r="AY118" s="325"/>
      <c r="AZ118" s="325"/>
      <c r="BA118" s="325"/>
      <c r="BB118" s="325"/>
      <c r="BC118" s="325"/>
      <c r="BD118" s="325"/>
      <c r="BE118" s="325"/>
      <c r="BF118" s="325"/>
      <c r="BG118" s="325"/>
      <c r="BH118" s="325"/>
      <c r="BI118" s="325"/>
      <c r="BJ118" s="325"/>
      <c r="BK118" s="325"/>
      <c r="BL118" s="325"/>
      <c r="BM118" s="325"/>
      <c r="BN118" s="325"/>
      <c r="BO118" s="325"/>
      <c r="BP118" s="325"/>
      <c r="BQ118" s="90"/>
      <c r="BR118" s="56"/>
      <c r="BS118" s="56"/>
      <c r="BT118" s="56"/>
      <c r="BU118" s="56"/>
      <c r="BV118" s="56"/>
      <c r="BW118" s="56"/>
      <c r="BX118" s="56"/>
      <c r="BY118" s="56"/>
      <c r="BZ118" s="51"/>
    </row>
    <row r="119" spans="1:79" s="59" customFormat="1" ht="16" customHeight="1" x14ac:dyDescent="0.25">
      <c r="A119" s="71">
        <v>1</v>
      </c>
      <c r="B119" s="72"/>
      <c r="C119" s="71">
        <v>2</v>
      </c>
      <c r="D119" s="76"/>
      <c r="E119" s="76"/>
      <c r="F119" s="76"/>
      <c r="G119" s="76"/>
      <c r="H119" s="76"/>
      <c r="I119" s="72"/>
      <c r="J119" s="71">
        <v>3</v>
      </c>
      <c r="K119" s="76"/>
      <c r="L119" s="76"/>
      <c r="M119" s="76"/>
      <c r="N119" s="72"/>
      <c r="O119" s="71">
        <v>4</v>
      </c>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2"/>
      <c r="BR119" s="57"/>
      <c r="BS119" s="57"/>
      <c r="BT119" s="57"/>
      <c r="BU119" s="57"/>
      <c r="BV119" s="57"/>
      <c r="BW119" s="57"/>
      <c r="BX119" s="57"/>
      <c r="BY119" s="57"/>
      <c r="BZ119" s="58"/>
    </row>
    <row r="120" spans="1:79" s="34" customFormat="1" ht="36" hidden="1" customHeight="1" x14ac:dyDescent="0.3">
      <c r="A120" s="143" t="s">
        <v>36</v>
      </c>
      <c r="B120" s="145"/>
      <c r="C120" s="130" t="s">
        <v>14</v>
      </c>
      <c r="D120" s="131"/>
      <c r="E120" s="131"/>
      <c r="F120" s="131"/>
      <c r="G120" s="131"/>
      <c r="H120" s="131"/>
      <c r="I120" s="132"/>
      <c r="J120" s="143" t="s">
        <v>15</v>
      </c>
      <c r="K120" s="144"/>
      <c r="L120" s="144"/>
      <c r="M120" s="144"/>
      <c r="N120" s="145"/>
      <c r="O120" s="202" t="s">
        <v>71</v>
      </c>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4"/>
      <c r="BR120" s="35"/>
      <c r="BS120" s="35"/>
      <c r="BT120" s="33"/>
      <c r="BU120" s="33"/>
      <c r="BV120" s="33"/>
      <c r="BW120" s="33"/>
      <c r="BX120" s="33"/>
      <c r="BY120" s="33"/>
      <c r="BZ120" s="33"/>
      <c r="CA120" s="34" t="s">
        <v>70</v>
      </c>
    </row>
    <row r="121" spans="1:79" s="43" customFormat="1" ht="17" customHeight="1" x14ac:dyDescent="0.3">
      <c r="A121" s="83">
        <v>0</v>
      </c>
      <c r="B121" s="85"/>
      <c r="C121" s="80" t="s">
        <v>83</v>
      </c>
      <c r="D121" s="81"/>
      <c r="E121" s="81"/>
      <c r="F121" s="81"/>
      <c r="G121" s="81"/>
      <c r="H121" s="81"/>
      <c r="I121" s="82"/>
      <c r="J121" s="83"/>
      <c r="K121" s="84"/>
      <c r="L121" s="84"/>
      <c r="M121" s="84"/>
      <c r="N121" s="85"/>
      <c r="O121" s="86"/>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8"/>
      <c r="BR121" s="41"/>
      <c r="BS121" s="41"/>
      <c r="BT121" s="41"/>
      <c r="BU121" s="41"/>
      <c r="BV121" s="41"/>
      <c r="BW121" s="41"/>
      <c r="BX121" s="41"/>
      <c r="BY121" s="41"/>
      <c r="BZ121" s="42"/>
      <c r="CA121" s="43" t="s">
        <v>65</v>
      </c>
    </row>
    <row r="122" spans="1:79" s="43" customFormat="1" ht="39" hidden="1" customHeight="1" x14ac:dyDescent="0.3">
      <c r="A122" s="83">
        <v>0</v>
      </c>
      <c r="B122" s="85"/>
      <c r="C122" s="73" t="s">
        <v>401</v>
      </c>
      <c r="D122" s="74"/>
      <c r="E122" s="74"/>
      <c r="F122" s="74"/>
      <c r="G122" s="74"/>
      <c r="H122" s="74"/>
      <c r="I122" s="75"/>
      <c r="J122" s="71" t="s">
        <v>85</v>
      </c>
      <c r="K122" s="76"/>
      <c r="L122" s="76"/>
      <c r="M122" s="76"/>
      <c r="N122" s="72"/>
      <c r="O122" s="351" t="s">
        <v>404</v>
      </c>
      <c r="P122" s="352"/>
      <c r="Q122" s="352"/>
      <c r="R122" s="352"/>
      <c r="S122" s="352"/>
      <c r="T122" s="352"/>
      <c r="U122" s="352"/>
      <c r="V122" s="352"/>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c r="BP122" s="352"/>
      <c r="BQ122" s="355"/>
      <c r="BR122" s="41"/>
      <c r="BS122" s="41"/>
      <c r="BT122" s="41"/>
      <c r="BU122" s="41"/>
      <c r="BV122" s="41"/>
      <c r="BW122" s="41"/>
      <c r="BX122" s="41"/>
      <c r="BY122" s="41"/>
      <c r="BZ122" s="42"/>
    </row>
    <row r="123" spans="1:79" s="43" customFormat="1" ht="300" customHeight="1" x14ac:dyDescent="0.3">
      <c r="A123" s="83">
        <v>0</v>
      </c>
      <c r="B123" s="85"/>
      <c r="C123" s="73" t="s">
        <v>402</v>
      </c>
      <c r="D123" s="74"/>
      <c r="E123" s="74"/>
      <c r="F123" s="74"/>
      <c r="G123" s="74"/>
      <c r="H123" s="74"/>
      <c r="I123" s="75"/>
      <c r="J123" s="71" t="s">
        <v>311</v>
      </c>
      <c r="K123" s="76"/>
      <c r="L123" s="76"/>
      <c r="M123" s="76"/>
      <c r="N123" s="72"/>
      <c r="O123" s="351" t="s">
        <v>639</v>
      </c>
      <c r="P123" s="352"/>
      <c r="Q123" s="352"/>
      <c r="R123" s="352"/>
      <c r="S123" s="352"/>
      <c r="T123" s="352"/>
      <c r="U123" s="352"/>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5"/>
      <c r="BR123" s="41"/>
      <c r="BS123" s="41"/>
      <c r="BT123" s="41"/>
      <c r="BU123" s="41"/>
      <c r="BV123" s="41"/>
      <c r="BW123" s="41"/>
      <c r="BX123" s="41"/>
      <c r="BY123" s="41"/>
      <c r="BZ123" s="42"/>
    </row>
    <row r="124" spans="1:79" s="43" customFormat="1" ht="62.5" customHeight="1" x14ac:dyDescent="0.3">
      <c r="A124" s="83">
        <v>0</v>
      </c>
      <c r="B124" s="85"/>
      <c r="C124" s="73" t="s">
        <v>396</v>
      </c>
      <c r="D124" s="74"/>
      <c r="E124" s="74"/>
      <c r="F124" s="74"/>
      <c r="G124" s="74"/>
      <c r="H124" s="74"/>
      <c r="I124" s="75"/>
      <c r="J124" s="71" t="s">
        <v>85</v>
      </c>
      <c r="K124" s="76"/>
      <c r="L124" s="76"/>
      <c r="M124" s="76"/>
      <c r="N124" s="72"/>
      <c r="O124" s="351" t="s">
        <v>633</v>
      </c>
      <c r="P124" s="352"/>
      <c r="Q124" s="352"/>
      <c r="R124" s="352"/>
      <c r="S124" s="352"/>
      <c r="T124" s="352"/>
      <c r="U124" s="352"/>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c r="BP124" s="352"/>
      <c r="BQ124" s="355"/>
      <c r="BR124" s="41"/>
      <c r="BS124" s="41"/>
      <c r="BT124" s="41"/>
      <c r="BU124" s="41"/>
      <c r="BV124" s="41"/>
      <c r="BW124" s="41"/>
      <c r="BX124" s="41"/>
      <c r="BY124" s="41"/>
      <c r="BZ124" s="42"/>
    </row>
    <row r="125" spans="1:79" s="43" customFormat="1" ht="24.5" customHeight="1" x14ac:dyDescent="0.3">
      <c r="A125" s="83">
        <v>0</v>
      </c>
      <c r="B125" s="85"/>
      <c r="C125" s="73" t="s">
        <v>397</v>
      </c>
      <c r="D125" s="74"/>
      <c r="E125" s="74"/>
      <c r="F125" s="74"/>
      <c r="G125" s="74"/>
      <c r="H125" s="74"/>
      <c r="I125" s="75"/>
      <c r="J125" s="71" t="s">
        <v>85</v>
      </c>
      <c r="K125" s="76"/>
      <c r="L125" s="76"/>
      <c r="M125" s="76"/>
      <c r="N125" s="72"/>
      <c r="O125" s="351" t="s">
        <v>634</v>
      </c>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c r="BP125" s="352"/>
      <c r="BQ125" s="355"/>
      <c r="BR125" s="41"/>
      <c r="BS125" s="41"/>
      <c r="BT125" s="41"/>
      <c r="BU125" s="41"/>
      <c r="BV125" s="41"/>
      <c r="BW125" s="41"/>
      <c r="BX125" s="41"/>
      <c r="BY125" s="41"/>
      <c r="BZ125" s="42"/>
    </row>
    <row r="126" spans="1:79" s="43" customFormat="1" ht="29.5" customHeight="1" x14ac:dyDescent="0.3">
      <c r="A126" s="83">
        <v>0</v>
      </c>
      <c r="B126" s="85"/>
      <c r="C126" s="73" t="s">
        <v>222</v>
      </c>
      <c r="D126" s="74"/>
      <c r="E126" s="74"/>
      <c r="F126" s="74"/>
      <c r="G126" s="74"/>
      <c r="H126" s="74"/>
      <c r="I126" s="75"/>
      <c r="J126" s="71" t="s">
        <v>311</v>
      </c>
      <c r="K126" s="76"/>
      <c r="L126" s="76"/>
      <c r="M126" s="76"/>
      <c r="N126" s="72"/>
      <c r="O126" s="351" t="s">
        <v>640</v>
      </c>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5"/>
      <c r="BR126" s="41"/>
      <c r="BS126" s="41"/>
      <c r="BT126" s="41"/>
      <c r="BU126" s="41"/>
      <c r="BV126" s="41"/>
      <c r="BW126" s="41"/>
      <c r="BX126" s="41"/>
      <c r="BY126" s="41"/>
      <c r="BZ126" s="42"/>
    </row>
    <row r="127" spans="1:79" s="43" customFormat="1" ht="20.5" customHeight="1" x14ac:dyDescent="0.3">
      <c r="A127" s="83">
        <v>0</v>
      </c>
      <c r="B127" s="85"/>
      <c r="C127" s="80" t="s">
        <v>89</v>
      </c>
      <c r="D127" s="81"/>
      <c r="E127" s="81"/>
      <c r="F127" s="81"/>
      <c r="G127" s="81"/>
      <c r="H127" s="81"/>
      <c r="I127" s="82"/>
      <c r="J127" s="83"/>
      <c r="K127" s="84"/>
      <c r="L127" s="84"/>
      <c r="M127" s="84"/>
      <c r="N127" s="85"/>
      <c r="O127" s="86"/>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8"/>
      <c r="BR127" s="41"/>
      <c r="BS127" s="41"/>
      <c r="BT127" s="41"/>
      <c r="BU127" s="41"/>
      <c r="BV127" s="41"/>
      <c r="BW127" s="41"/>
      <c r="BX127" s="41"/>
      <c r="BY127" s="41"/>
      <c r="BZ127" s="42"/>
    </row>
    <row r="128" spans="1:79" s="43" customFormat="1" ht="43" hidden="1" customHeight="1" x14ac:dyDescent="0.3">
      <c r="A128" s="83">
        <v>0</v>
      </c>
      <c r="B128" s="85"/>
      <c r="C128" s="73" t="s">
        <v>403</v>
      </c>
      <c r="D128" s="74"/>
      <c r="E128" s="74"/>
      <c r="F128" s="74"/>
      <c r="G128" s="74"/>
      <c r="H128" s="74"/>
      <c r="I128" s="75"/>
      <c r="J128" s="307" t="s">
        <v>90</v>
      </c>
      <c r="K128" s="308"/>
      <c r="L128" s="308"/>
      <c r="M128" s="308"/>
      <c r="N128" s="309"/>
      <c r="O128" s="351" t="s">
        <v>405</v>
      </c>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c r="BO128" s="352"/>
      <c r="BP128" s="352"/>
      <c r="BQ128" s="355"/>
      <c r="BR128" s="41"/>
      <c r="BS128" s="41"/>
      <c r="BT128" s="41"/>
      <c r="BU128" s="41"/>
      <c r="BV128" s="41"/>
      <c r="BW128" s="41"/>
      <c r="BX128" s="41"/>
      <c r="BY128" s="41"/>
      <c r="BZ128" s="42"/>
    </row>
    <row r="129" spans="1:78" s="43" customFormat="1" ht="47" hidden="1" customHeight="1" x14ac:dyDescent="0.3">
      <c r="A129" s="83">
        <v>0</v>
      </c>
      <c r="B129" s="85"/>
      <c r="C129" s="73" t="s">
        <v>238</v>
      </c>
      <c r="D129" s="74"/>
      <c r="E129" s="74"/>
      <c r="F129" s="74"/>
      <c r="G129" s="74"/>
      <c r="H129" s="74"/>
      <c r="I129" s="75"/>
      <c r="J129" s="301"/>
      <c r="K129" s="302"/>
      <c r="L129" s="302"/>
      <c r="M129" s="302"/>
      <c r="N129" s="303"/>
      <c r="O129" s="351" t="s">
        <v>406</v>
      </c>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2"/>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c r="BO129" s="352"/>
      <c r="BP129" s="352"/>
      <c r="BQ129" s="355"/>
      <c r="BR129" s="41"/>
      <c r="BS129" s="41"/>
      <c r="BT129" s="41"/>
      <c r="BU129" s="41"/>
      <c r="BV129" s="41"/>
      <c r="BW129" s="41"/>
      <c r="BX129" s="41"/>
      <c r="BY129" s="41"/>
      <c r="BZ129" s="42"/>
    </row>
    <row r="130" spans="1:78" s="43" customFormat="1" ht="63.5" customHeight="1" x14ac:dyDescent="0.3">
      <c r="A130" s="83">
        <v>0</v>
      </c>
      <c r="B130" s="85"/>
      <c r="C130" s="73" t="s">
        <v>399</v>
      </c>
      <c r="D130" s="74"/>
      <c r="E130" s="74"/>
      <c r="F130" s="74"/>
      <c r="G130" s="74"/>
      <c r="H130" s="74"/>
      <c r="I130" s="75"/>
      <c r="J130" s="304"/>
      <c r="K130" s="305"/>
      <c r="L130" s="305"/>
      <c r="M130" s="305"/>
      <c r="N130" s="306"/>
      <c r="O130" s="351" t="s">
        <v>641</v>
      </c>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c r="BO130" s="352"/>
      <c r="BP130" s="352"/>
      <c r="BQ130" s="355"/>
      <c r="BR130" s="41"/>
      <c r="BS130" s="41"/>
      <c r="BT130" s="41"/>
      <c r="BU130" s="41"/>
      <c r="BV130" s="41"/>
      <c r="BW130" s="41"/>
      <c r="BX130" s="41"/>
      <c r="BY130" s="41"/>
      <c r="BZ130" s="42"/>
    </row>
    <row r="131" spans="1:78" s="43" customFormat="1" ht="15" x14ac:dyDescent="0.3">
      <c r="A131" s="83">
        <v>0</v>
      </c>
      <c r="B131" s="85"/>
      <c r="C131" s="386" t="s">
        <v>92</v>
      </c>
      <c r="D131" s="387"/>
      <c r="E131" s="387"/>
      <c r="F131" s="387"/>
      <c r="G131" s="387"/>
      <c r="H131" s="387"/>
      <c r="I131" s="388"/>
      <c r="J131" s="83"/>
      <c r="K131" s="84"/>
      <c r="L131" s="84"/>
      <c r="M131" s="84"/>
      <c r="N131" s="85"/>
      <c r="O131" s="86"/>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8"/>
      <c r="BR131" s="41"/>
      <c r="BS131" s="41"/>
      <c r="BT131" s="41"/>
      <c r="BU131" s="41"/>
      <c r="BV131" s="41"/>
      <c r="BW131" s="41"/>
      <c r="BX131" s="41"/>
      <c r="BY131" s="41"/>
      <c r="BZ131" s="42"/>
    </row>
    <row r="132" spans="1:78" s="43" customFormat="1" ht="33.5" customHeight="1" x14ac:dyDescent="0.3">
      <c r="A132" s="262">
        <v>0</v>
      </c>
      <c r="B132" s="262"/>
      <c r="C132" s="238" t="s">
        <v>635</v>
      </c>
      <c r="D132" s="238"/>
      <c r="E132" s="238"/>
      <c r="F132" s="238"/>
      <c r="G132" s="238"/>
      <c r="H132" s="238"/>
      <c r="I132" s="238"/>
      <c r="J132" s="307" t="s">
        <v>311</v>
      </c>
      <c r="K132" s="308"/>
      <c r="L132" s="308"/>
      <c r="M132" s="308"/>
      <c r="N132" s="309"/>
      <c r="O132" s="351" t="s">
        <v>636</v>
      </c>
      <c r="P132" s="352"/>
      <c r="Q132" s="352"/>
      <c r="R132" s="352"/>
      <c r="S132" s="352"/>
      <c r="T132" s="352"/>
      <c r="U132" s="352"/>
      <c r="V132" s="352"/>
      <c r="W132" s="352"/>
      <c r="X132" s="352"/>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c r="BO132" s="353"/>
      <c r="BP132" s="353"/>
      <c r="BQ132" s="354"/>
      <c r="BR132" s="41"/>
      <c r="BS132" s="41"/>
      <c r="BT132" s="41"/>
      <c r="BU132" s="41"/>
      <c r="BV132" s="41"/>
      <c r="BW132" s="41"/>
      <c r="BX132" s="41"/>
      <c r="BY132" s="41"/>
      <c r="BZ132" s="42"/>
    </row>
    <row r="133" spans="1:78" s="43" customFormat="1" ht="69" hidden="1" customHeight="1" x14ac:dyDescent="0.3">
      <c r="A133" s="262">
        <v>0</v>
      </c>
      <c r="B133" s="262"/>
      <c r="C133" s="238" t="s">
        <v>229</v>
      </c>
      <c r="D133" s="238"/>
      <c r="E133" s="238"/>
      <c r="F133" s="238"/>
      <c r="G133" s="238"/>
      <c r="H133" s="238"/>
      <c r="I133" s="238"/>
      <c r="J133" s="304"/>
      <c r="K133" s="305"/>
      <c r="L133" s="305"/>
      <c r="M133" s="305"/>
      <c r="N133" s="306"/>
      <c r="O133" s="351" t="s">
        <v>407</v>
      </c>
      <c r="P133" s="352"/>
      <c r="Q133" s="352"/>
      <c r="R133" s="352"/>
      <c r="S133" s="352"/>
      <c r="T133" s="352"/>
      <c r="U133" s="352"/>
      <c r="V133" s="352"/>
      <c r="W133" s="352"/>
      <c r="X133" s="352"/>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4"/>
      <c r="BR133" s="41"/>
      <c r="BS133" s="41"/>
      <c r="BT133" s="41"/>
      <c r="BU133" s="41"/>
      <c r="BV133" s="41"/>
      <c r="BW133" s="41"/>
      <c r="BX133" s="41"/>
      <c r="BY133" s="41"/>
      <c r="BZ133" s="42"/>
    </row>
    <row r="134" spans="1:78" s="43" customFormat="1" ht="15" x14ac:dyDescent="0.3">
      <c r="A134" s="262">
        <v>0</v>
      </c>
      <c r="B134" s="262"/>
      <c r="C134" s="283" t="s">
        <v>95</v>
      </c>
      <c r="D134" s="283"/>
      <c r="E134" s="283"/>
      <c r="F134" s="283"/>
      <c r="G134" s="283"/>
      <c r="H134" s="283"/>
      <c r="I134" s="283"/>
      <c r="J134" s="262"/>
      <c r="K134" s="262"/>
      <c r="L134" s="262"/>
      <c r="M134" s="262"/>
      <c r="N134" s="262"/>
      <c r="O134" s="86"/>
      <c r="P134" s="87"/>
      <c r="Q134" s="87"/>
      <c r="R134" s="87"/>
      <c r="S134" s="87"/>
      <c r="T134" s="87"/>
      <c r="U134" s="87"/>
      <c r="V134" s="87"/>
      <c r="W134" s="87"/>
      <c r="X134" s="87"/>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5"/>
      <c r="BR134" s="41"/>
      <c r="BS134" s="41"/>
      <c r="BT134" s="41"/>
      <c r="BU134" s="41"/>
      <c r="BV134" s="41"/>
      <c r="BW134" s="41"/>
      <c r="BX134" s="41"/>
      <c r="BY134" s="41"/>
      <c r="BZ134" s="42"/>
    </row>
    <row r="135" spans="1:78" s="43" customFormat="1" ht="88" hidden="1" customHeight="1" x14ac:dyDescent="0.3">
      <c r="A135" s="262">
        <v>0</v>
      </c>
      <c r="B135" s="262"/>
      <c r="C135" s="238" t="s">
        <v>230</v>
      </c>
      <c r="D135" s="238"/>
      <c r="E135" s="238"/>
      <c r="F135" s="238"/>
      <c r="G135" s="238"/>
      <c r="H135" s="238"/>
      <c r="I135" s="238"/>
      <c r="J135" s="307" t="s">
        <v>344</v>
      </c>
      <c r="K135" s="308"/>
      <c r="L135" s="308"/>
      <c r="M135" s="308"/>
      <c r="N135" s="309"/>
      <c r="O135" s="351" t="s">
        <v>408</v>
      </c>
      <c r="P135" s="352"/>
      <c r="Q135" s="352"/>
      <c r="R135" s="352"/>
      <c r="S135" s="352"/>
      <c r="T135" s="352"/>
      <c r="U135" s="352"/>
      <c r="V135" s="352"/>
      <c r="W135" s="352"/>
      <c r="X135" s="352"/>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c r="BO135" s="353"/>
      <c r="BP135" s="353"/>
      <c r="BQ135" s="354"/>
      <c r="BR135" s="41"/>
      <c r="BS135" s="41"/>
      <c r="BT135" s="41"/>
      <c r="BU135" s="41"/>
      <c r="BV135" s="41"/>
      <c r="BW135" s="41"/>
      <c r="BX135" s="41"/>
      <c r="BY135" s="41"/>
      <c r="BZ135" s="42"/>
    </row>
    <row r="136" spans="1:78" s="43" customFormat="1" ht="82.5" hidden="1" customHeight="1" x14ac:dyDescent="0.3">
      <c r="A136" s="262">
        <v>0</v>
      </c>
      <c r="B136" s="262"/>
      <c r="C136" s="238" t="s">
        <v>231</v>
      </c>
      <c r="D136" s="238"/>
      <c r="E136" s="238"/>
      <c r="F136" s="238"/>
      <c r="G136" s="238"/>
      <c r="H136" s="238"/>
      <c r="I136" s="238"/>
      <c r="J136" s="301"/>
      <c r="K136" s="302"/>
      <c r="L136" s="302"/>
      <c r="M136" s="302"/>
      <c r="N136" s="303"/>
      <c r="O136" s="351" t="s">
        <v>409</v>
      </c>
      <c r="P136" s="352"/>
      <c r="Q136" s="352"/>
      <c r="R136" s="352"/>
      <c r="S136" s="352"/>
      <c r="T136" s="352"/>
      <c r="U136" s="352"/>
      <c r="V136" s="352"/>
      <c r="W136" s="352"/>
      <c r="X136" s="352"/>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c r="BO136" s="353"/>
      <c r="BP136" s="353"/>
      <c r="BQ136" s="354"/>
      <c r="BR136" s="41"/>
      <c r="BS136" s="41"/>
      <c r="BT136" s="41"/>
      <c r="BU136" s="41"/>
      <c r="BV136" s="41"/>
      <c r="BW136" s="41"/>
      <c r="BX136" s="41"/>
      <c r="BY136" s="41"/>
      <c r="BZ136" s="42"/>
    </row>
    <row r="137" spans="1:78" s="43" customFormat="1" ht="65.5" customHeight="1" x14ac:dyDescent="0.3">
      <c r="A137" s="262">
        <v>0</v>
      </c>
      <c r="B137" s="262"/>
      <c r="C137" s="238" t="s">
        <v>630</v>
      </c>
      <c r="D137" s="238"/>
      <c r="E137" s="238"/>
      <c r="F137" s="238"/>
      <c r="G137" s="238"/>
      <c r="H137" s="238"/>
      <c r="I137" s="238"/>
      <c r="J137" s="304"/>
      <c r="K137" s="305"/>
      <c r="L137" s="305"/>
      <c r="M137" s="305"/>
      <c r="N137" s="306"/>
      <c r="O137" s="351" t="s">
        <v>637</v>
      </c>
      <c r="P137" s="352"/>
      <c r="Q137" s="352"/>
      <c r="R137" s="352"/>
      <c r="S137" s="352"/>
      <c r="T137" s="352"/>
      <c r="U137" s="352"/>
      <c r="V137" s="352"/>
      <c r="W137" s="352"/>
      <c r="X137" s="352"/>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c r="BO137" s="353"/>
      <c r="BP137" s="353"/>
      <c r="BQ137" s="354"/>
      <c r="BR137" s="41"/>
      <c r="BS137" s="41"/>
      <c r="BT137" s="41"/>
      <c r="BU137" s="41"/>
      <c r="BV137" s="41"/>
      <c r="BW137" s="41"/>
      <c r="BX137" s="41"/>
      <c r="BY137" s="41"/>
      <c r="BZ137" s="42"/>
    </row>
    <row r="138" spans="1:78" ht="15.5" x14ac:dyDescent="0.3">
      <c r="A138" s="28"/>
      <c r="B138" s="28"/>
      <c r="C138" s="29"/>
      <c r="D138" s="29"/>
      <c r="E138" s="29"/>
      <c r="F138" s="29"/>
      <c r="G138" s="29"/>
      <c r="H138" s="29"/>
      <c r="I138" s="29"/>
      <c r="J138" s="29"/>
      <c r="K138" s="29"/>
      <c r="L138" s="29"/>
      <c r="M138" s="29"/>
      <c r="N138" s="29"/>
      <c r="O138" s="29"/>
      <c r="P138" s="29"/>
      <c r="Q138" s="29"/>
      <c r="R138" s="29"/>
      <c r="S138" s="29"/>
      <c r="T138" s="29"/>
      <c r="U138" s="29"/>
      <c r="V138" s="29"/>
      <c r="W138" s="29"/>
      <c r="X138" s="29"/>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1"/>
      <c r="AY138" s="31"/>
      <c r="AZ138" s="31"/>
      <c r="BA138" s="31"/>
      <c r="BB138" s="31"/>
      <c r="BC138" s="31"/>
      <c r="BD138" s="31"/>
      <c r="BE138" s="31"/>
      <c r="BF138" s="31"/>
      <c r="BG138" s="31"/>
      <c r="BH138" s="31"/>
      <c r="BI138" s="31"/>
      <c r="BJ138" s="31"/>
      <c r="BK138" s="31"/>
      <c r="BL138" s="31"/>
      <c r="BM138" s="31"/>
      <c r="BN138" s="31"/>
      <c r="BO138" s="31"/>
      <c r="BP138" s="31"/>
      <c r="BQ138" s="31"/>
      <c r="BR138" s="9"/>
      <c r="BS138" s="9"/>
      <c r="BT138" s="9"/>
      <c r="BU138" s="9"/>
      <c r="BV138" s="9"/>
      <c r="BW138" s="9"/>
      <c r="BX138" s="9"/>
      <c r="BY138" s="9"/>
      <c r="BZ138" s="7"/>
    </row>
    <row r="139" spans="1:78" ht="16" customHeight="1" x14ac:dyDescent="0.3">
      <c r="A139" s="118" t="s">
        <v>64</v>
      </c>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118"/>
      <c r="BK139" s="118"/>
      <c r="BL139" s="118"/>
    </row>
    <row r="140" spans="1:78" ht="61.5" customHeight="1" x14ac:dyDescent="0.3">
      <c r="A140" s="201" t="s">
        <v>410</v>
      </c>
      <c r="B140" s="379"/>
      <c r="C140" s="379"/>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379"/>
      <c r="AE140" s="379"/>
      <c r="AF140" s="379"/>
      <c r="AG140" s="379"/>
      <c r="AH140" s="379"/>
      <c r="AI140" s="379"/>
      <c r="AJ140" s="379"/>
      <c r="AK140" s="379"/>
      <c r="AL140" s="379"/>
      <c r="AM140" s="379"/>
      <c r="AN140" s="379"/>
      <c r="AO140" s="379"/>
      <c r="AP140" s="379"/>
      <c r="AQ140" s="379"/>
      <c r="AR140" s="379"/>
      <c r="AS140" s="379"/>
      <c r="AT140" s="379"/>
      <c r="AU140" s="379"/>
      <c r="AV140" s="379"/>
      <c r="AW140" s="379"/>
      <c r="AX140" s="379"/>
      <c r="AY140" s="379"/>
      <c r="AZ140" s="379"/>
      <c r="BA140" s="379"/>
      <c r="BB140" s="379"/>
      <c r="BC140" s="379"/>
      <c r="BD140" s="379"/>
      <c r="BE140" s="379"/>
      <c r="BF140" s="379"/>
      <c r="BG140" s="379"/>
      <c r="BH140" s="379"/>
      <c r="BI140" s="379"/>
      <c r="BJ140" s="379"/>
      <c r="BK140" s="379"/>
      <c r="BL140" s="379"/>
    </row>
    <row r="141" spans="1:78" ht="15.5" x14ac:dyDescent="0.3">
      <c r="A141" s="28"/>
      <c r="B141" s="28"/>
      <c r="C141" s="29"/>
      <c r="D141" s="29"/>
      <c r="E141" s="29"/>
      <c r="F141" s="29"/>
      <c r="G141" s="29"/>
      <c r="H141" s="29"/>
      <c r="I141" s="29"/>
      <c r="J141" s="29"/>
      <c r="K141" s="29"/>
      <c r="L141" s="29"/>
      <c r="M141" s="29"/>
      <c r="N141" s="29"/>
      <c r="O141" s="29"/>
      <c r="P141" s="29"/>
      <c r="Q141" s="29"/>
      <c r="R141" s="29"/>
      <c r="S141" s="29"/>
      <c r="T141" s="29"/>
      <c r="U141" s="29"/>
      <c r="V141" s="29"/>
      <c r="W141" s="29"/>
      <c r="X141" s="29"/>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1"/>
      <c r="AY141" s="31"/>
      <c r="AZ141" s="31"/>
      <c r="BA141" s="31"/>
      <c r="BB141" s="31"/>
      <c r="BC141" s="31"/>
      <c r="BD141" s="31"/>
      <c r="BE141" s="31"/>
      <c r="BF141" s="31"/>
      <c r="BG141" s="31"/>
      <c r="BH141" s="31"/>
      <c r="BI141" s="31"/>
      <c r="BJ141" s="31"/>
      <c r="BK141" s="31"/>
      <c r="BL141" s="31"/>
      <c r="BM141" s="31"/>
      <c r="BN141" s="31"/>
      <c r="BO141" s="31"/>
      <c r="BP141" s="31"/>
      <c r="BQ141" s="31"/>
      <c r="BR141" s="9"/>
      <c r="BS141" s="9"/>
      <c r="BT141" s="9"/>
      <c r="BU141" s="9"/>
      <c r="BV141" s="9"/>
      <c r="BW141" s="9"/>
      <c r="BX141" s="9"/>
      <c r="BY141" s="9"/>
      <c r="BZ141" s="7"/>
    </row>
    <row r="142" spans="1:78" ht="16" customHeight="1" x14ac:dyDescent="0.3">
      <c r="A142" s="118" t="s">
        <v>46</v>
      </c>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c r="BF142" s="118"/>
      <c r="BG142" s="118"/>
      <c r="BH142" s="118"/>
      <c r="BI142" s="118"/>
      <c r="BJ142" s="118"/>
      <c r="BK142" s="118"/>
      <c r="BL142" s="118"/>
    </row>
    <row r="143" spans="1:78" ht="26.5" customHeight="1" x14ac:dyDescent="0.3">
      <c r="A143" s="201" t="s">
        <v>528</v>
      </c>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row>
    <row r="144" spans="1:78" ht="16" customHeight="1" x14ac:dyDescent="0.3">
      <c r="A144" s="15"/>
      <c r="B144" s="15"/>
      <c r="C144" s="15"/>
      <c r="D144" s="15"/>
      <c r="E144" s="15"/>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row>
    <row r="145" spans="1:64" ht="12" customHeight="1" x14ac:dyDescent="0.3">
      <c r="A145" s="27" t="s">
        <v>76</v>
      </c>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row>
    <row r="146" spans="1:64" ht="12" customHeight="1" x14ac:dyDescent="0.3">
      <c r="A146" s="27" t="s">
        <v>67</v>
      </c>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row>
    <row r="147" spans="1:64" s="27" customFormat="1" ht="12" customHeight="1" x14ac:dyDescent="0.25">
      <c r="A147" s="27" t="s">
        <v>68</v>
      </c>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row>
    <row r="148" spans="1:64" ht="16" customHeight="1" x14ac:dyDescent="0.35">
      <c r="A148" s="26"/>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row>
    <row r="149" spans="1:64" ht="22" customHeight="1" x14ac:dyDescent="0.35">
      <c r="A149" s="208" t="s">
        <v>99</v>
      </c>
      <c r="B149" s="208"/>
      <c r="C149" s="208"/>
      <c r="D149" s="208"/>
      <c r="E149" s="208"/>
      <c r="F149" s="208"/>
      <c r="G149" s="208"/>
      <c r="H149" s="208"/>
      <c r="I149" s="208"/>
      <c r="J149" s="208"/>
      <c r="K149" s="208"/>
      <c r="L149" s="208"/>
      <c r="M149" s="208"/>
      <c r="N149" s="208"/>
      <c r="O149" s="208"/>
      <c r="P149" s="208"/>
      <c r="Q149" s="208"/>
      <c r="R149" s="208"/>
      <c r="S149" s="208"/>
      <c r="T149" s="208"/>
      <c r="U149" s="208"/>
      <c r="V149" s="208"/>
      <c r="W149" s="110"/>
      <c r="X149" s="110"/>
      <c r="Y149" s="110"/>
      <c r="Z149" s="110"/>
      <c r="AA149" s="110"/>
      <c r="AB149" s="110"/>
      <c r="AC149" s="110"/>
      <c r="AD149" s="110"/>
      <c r="AE149" s="110"/>
      <c r="AF149" s="110"/>
      <c r="AG149" s="110"/>
      <c r="AH149" s="110"/>
      <c r="AI149" s="110"/>
      <c r="AJ149" s="110"/>
      <c r="AK149" s="110"/>
      <c r="AL149" s="110"/>
      <c r="AM149" s="110"/>
      <c r="AN149" s="2"/>
      <c r="AO149" s="2"/>
      <c r="AP149" s="206" t="s">
        <v>505</v>
      </c>
      <c r="AQ149" s="206"/>
      <c r="AR149" s="206"/>
      <c r="AS149" s="206"/>
      <c r="AT149" s="206"/>
      <c r="AU149" s="206"/>
      <c r="AV149" s="206"/>
      <c r="AW149" s="206"/>
      <c r="AX149" s="206"/>
      <c r="AY149" s="206"/>
      <c r="AZ149" s="206"/>
      <c r="BA149" s="206"/>
      <c r="BB149" s="206"/>
      <c r="BC149" s="206"/>
      <c r="BD149" s="206"/>
      <c r="BE149" s="206"/>
      <c r="BF149" s="206"/>
      <c r="BG149" s="206"/>
      <c r="BH149" s="206"/>
    </row>
    <row r="150" spans="1:64" x14ac:dyDescent="0.3">
      <c r="W150" s="207" t="s">
        <v>8</v>
      </c>
      <c r="X150" s="207"/>
      <c r="Y150" s="207"/>
      <c r="Z150" s="207"/>
      <c r="AA150" s="207"/>
      <c r="AB150" s="207"/>
      <c r="AC150" s="207"/>
      <c r="AD150" s="207"/>
      <c r="AE150" s="207"/>
      <c r="AF150" s="207"/>
      <c r="AG150" s="207"/>
      <c r="AH150" s="207"/>
      <c r="AI150" s="207"/>
      <c r="AJ150" s="207"/>
      <c r="AK150" s="207"/>
      <c r="AL150" s="207"/>
      <c r="AM150" s="207"/>
      <c r="AN150" s="36"/>
      <c r="AO150" s="36"/>
      <c r="AP150" s="378" t="s">
        <v>72</v>
      </c>
      <c r="AQ150" s="378"/>
      <c r="AR150" s="378"/>
      <c r="AS150" s="378"/>
      <c r="AT150" s="378"/>
      <c r="AU150" s="378"/>
      <c r="AV150" s="378"/>
      <c r="AW150" s="378"/>
      <c r="AX150" s="378"/>
      <c r="AY150" s="378"/>
      <c r="AZ150" s="378"/>
      <c r="BA150" s="378"/>
      <c r="BB150" s="378"/>
      <c r="BC150" s="378"/>
      <c r="BD150" s="378"/>
      <c r="BE150" s="378"/>
      <c r="BF150" s="378"/>
      <c r="BG150" s="378"/>
      <c r="BH150" s="378"/>
    </row>
    <row r="153" spans="1:64" ht="16" customHeight="1" x14ac:dyDescent="0.35">
      <c r="A153" s="205" t="s">
        <v>319</v>
      </c>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110"/>
      <c r="X153" s="110"/>
      <c r="Y153" s="110"/>
      <c r="Z153" s="110"/>
      <c r="AA153" s="110"/>
      <c r="AB153" s="110"/>
      <c r="AC153" s="110"/>
      <c r="AD153" s="110"/>
      <c r="AE153" s="110"/>
      <c r="AF153" s="110"/>
      <c r="AG153" s="110"/>
      <c r="AH153" s="110"/>
      <c r="AI153" s="110"/>
      <c r="AJ153" s="110"/>
      <c r="AK153" s="110"/>
      <c r="AL153" s="110"/>
      <c r="AM153" s="110"/>
      <c r="AN153" s="2"/>
      <c r="AO153" s="2"/>
      <c r="AP153" s="206" t="s">
        <v>100</v>
      </c>
      <c r="AQ153" s="206"/>
      <c r="AR153" s="206"/>
      <c r="AS153" s="206"/>
      <c r="AT153" s="206"/>
      <c r="AU153" s="206"/>
      <c r="AV153" s="206"/>
      <c r="AW153" s="206"/>
      <c r="AX153" s="206"/>
      <c r="AY153" s="206"/>
      <c r="AZ153" s="206"/>
      <c r="BA153" s="206"/>
      <c r="BB153" s="206"/>
      <c r="BC153" s="206"/>
      <c r="BD153" s="206"/>
      <c r="BE153" s="206"/>
      <c r="BF153" s="206"/>
      <c r="BG153" s="206"/>
      <c r="BH153" s="206"/>
    </row>
    <row r="154" spans="1:64" x14ac:dyDescent="0.3">
      <c r="W154" s="207" t="s">
        <v>8</v>
      </c>
      <c r="X154" s="207"/>
      <c r="Y154" s="207"/>
      <c r="Z154" s="207"/>
      <c r="AA154" s="207"/>
      <c r="AB154" s="207"/>
      <c r="AC154" s="207"/>
      <c r="AD154" s="207"/>
      <c r="AE154" s="207"/>
      <c r="AF154" s="207"/>
      <c r="AG154" s="207"/>
      <c r="AH154" s="207"/>
      <c r="AI154" s="207"/>
      <c r="AJ154" s="207"/>
      <c r="AK154" s="207"/>
      <c r="AL154" s="207"/>
      <c r="AM154" s="207"/>
      <c r="AN154" s="36"/>
      <c r="AO154" s="36"/>
      <c r="AP154" s="378" t="s">
        <v>72</v>
      </c>
      <c r="AQ154" s="378"/>
      <c r="AR154" s="378"/>
      <c r="AS154" s="378"/>
      <c r="AT154" s="378"/>
      <c r="AU154" s="378"/>
      <c r="AV154" s="378"/>
      <c r="AW154" s="378"/>
      <c r="AX154" s="378"/>
      <c r="AY154" s="378"/>
      <c r="AZ154" s="378"/>
      <c r="BA154" s="378"/>
      <c r="BB154" s="378"/>
      <c r="BC154" s="378"/>
      <c r="BD154" s="378"/>
      <c r="BE154" s="378"/>
      <c r="BF154" s="378"/>
      <c r="BG154" s="378"/>
      <c r="BH154" s="378"/>
    </row>
  </sheetData>
  <mergeCells count="823">
    <mergeCell ref="AS113:AW113"/>
    <mergeCell ref="AX113:BB113"/>
    <mergeCell ref="BC113:BG113"/>
    <mergeCell ref="BH113:BL113"/>
    <mergeCell ref="BM113:BQ113"/>
    <mergeCell ref="A114:B114"/>
    <mergeCell ref="C114:I114"/>
    <mergeCell ref="J114:N114"/>
    <mergeCell ref="O114:X114"/>
    <mergeCell ref="Y114:AC114"/>
    <mergeCell ref="AD114:AH114"/>
    <mergeCell ref="AI114:AM114"/>
    <mergeCell ref="AN114:AR114"/>
    <mergeCell ref="AS114:AW114"/>
    <mergeCell ref="AX114:BB114"/>
    <mergeCell ref="BC114:BG114"/>
    <mergeCell ref="BH114:BL114"/>
    <mergeCell ref="BM114:BQ114"/>
    <mergeCell ref="AN112:AR112"/>
    <mergeCell ref="AS112:AW112"/>
    <mergeCell ref="AX112:BB112"/>
    <mergeCell ref="BC112:BG112"/>
    <mergeCell ref="BH112:BL112"/>
    <mergeCell ref="BM112:BQ112"/>
    <mergeCell ref="A106:B106"/>
    <mergeCell ref="C106:I106"/>
    <mergeCell ref="J106:N106"/>
    <mergeCell ref="O106:X106"/>
    <mergeCell ref="Y106:AC106"/>
    <mergeCell ref="AD106:AH106"/>
    <mergeCell ref="AI106:AM106"/>
    <mergeCell ref="AN106:AR106"/>
    <mergeCell ref="AS106:AW106"/>
    <mergeCell ref="BM108:BQ108"/>
    <mergeCell ref="BC106:BG106"/>
    <mergeCell ref="BH106:BL106"/>
    <mergeCell ref="BH107:BL107"/>
    <mergeCell ref="BM107:BQ107"/>
    <mergeCell ref="AS107:AW107"/>
    <mergeCell ref="AX107:BB107"/>
    <mergeCell ref="BC107:BG107"/>
    <mergeCell ref="AD108:AH108"/>
    <mergeCell ref="BM100:BQ100"/>
    <mergeCell ref="A103:B103"/>
    <mergeCell ref="C103:I103"/>
    <mergeCell ref="J103:N103"/>
    <mergeCell ref="O103:X103"/>
    <mergeCell ref="Y103:AC103"/>
    <mergeCell ref="AD103:AH103"/>
    <mergeCell ref="AI103:AM103"/>
    <mergeCell ref="AN103:AR103"/>
    <mergeCell ref="AS103:AW103"/>
    <mergeCell ref="AX103:BB103"/>
    <mergeCell ref="BC103:BG103"/>
    <mergeCell ref="BH103:BL103"/>
    <mergeCell ref="BM103:BQ103"/>
    <mergeCell ref="C100:I100"/>
    <mergeCell ref="J100:N100"/>
    <mergeCell ref="O100:X100"/>
    <mergeCell ref="Y100:AC100"/>
    <mergeCell ref="AD100:AH100"/>
    <mergeCell ref="AI100:AM100"/>
    <mergeCell ref="AN100:AR100"/>
    <mergeCell ref="AS100:AW100"/>
    <mergeCell ref="AX100:BB100"/>
    <mergeCell ref="AI102:AM102"/>
    <mergeCell ref="Y99:AC99"/>
    <mergeCell ref="AD99:AH99"/>
    <mergeCell ref="AI99:AM99"/>
    <mergeCell ref="AN99:AR99"/>
    <mergeCell ref="AS99:AW99"/>
    <mergeCell ref="AX99:BB99"/>
    <mergeCell ref="BC99:BG99"/>
    <mergeCell ref="BH99:BL99"/>
    <mergeCell ref="BM99:BQ99"/>
    <mergeCell ref="AN92:AR92"/>
    <mergeCell ref="AS92:AW92"/>
    <mergeCell ref="AX92:BB92"/>
    <mergeCell ref="BC92:BG92"/>
    <mergeCell ref="BH92:BL92"/>
    <mergeCell ref="BM92:BQ92"/>
    <mergeCell ref="A93:B93"/>
    <mergeCell ref="C93:I93"/>
    <mergeCell ref="J93:N93"/>
    <mergeCell ref="O93:X93"/>
    <mergeCell ref="Y93:AC93"/>
    <mergeCell ref="AD93:AH93"/>
    <mergeCell ref="AI93:AM93"/>
    <mergeCell ref="AN93:AR93"/>
    <mergeCell ref="AS93:AW93"/>
    <mergeCell ref="AX93:BB93"/>
    <mergeCell ref="BC93:BG93"/>
    <mergeCell ref="BH93:BL93"/>
    <mergeCell ref="BM93:BQ93"/>
    <mergeCell ref="A88:B88"/>
    <mergeCell ref="C88:I88"/>
    <mergeCell ref="J88:N88"/>
    <mergeCell ref="O88:X88"/>
    <mergeCell ref="Y88:AC88"/>
    <mergeCell ref="AD88:AH88"/>
    <mergeCell ref="AI88:AM88"/>
    <mergeCell ref="AN88:AR88"/>
    <mergeCell ref="C87:I87"/>
    <mergeCell ref="J87:N87"/>
    <mergeCell ref="O87:X87"/>
    <mergeCell ref="Y87:AC87"/>
    <mergeCell ref="AD87:AH87"/>
    <mergeCell ref="AI87:AM87"/>
    <mergeCell ref="AN87:AR87"/>
    <mergeCell ref="AX87:BB87"/>
    <mergeCell ref="A53:B53"/>
    <mergeCell ref="C53:Z53"/>
    <mergeCell ref="AA53:AE53"/>
    <mergeCell ref="AF53:AJ53"/>
    <mergeCell ref="AK53:AO53"/>
    <mergeCell ref="AP53:AT53"/>
    <mergeCell ref="AU53:AY53"/>
    <mergeCell ref="AZ53:BC53"/>
    <mergeCell ref="AS86:AW86"/>
    <mergeCell ref="AX86:BB86"/>
    <mergeCell ref="BC86:BG86"/>
    <mergeCell ref="A72:B72"/>
    <mergeCell ref="AS85:AW85"/>
    <mergeCell ref="AX85:BB85"/>
    <mergeCell ref="BC85:BG85"/>
    <mergeCell ref="A75:B75"/>
    <mergeCell ref="C75:R75"/>
    <mergeCell ref="S75:W75"/>
    <mergeCell ref="X75:AB75"/>
    <mergeCell ref="AC75:AH75"/>
    <mergeCell ref="AN74:AR74"/>
    <mergeCell ref="AS74:AX74"/>
    <mergeCell ref="A87:B87"/>
    <mergeCell ref="BD53:BH53"/>
    <mergeCell ref="A52:B52"/>
    <mergeCell ref="C52:Z52"/>
    <mergeCell ref="AA52:AE52"/>
    <mergeCell ref="AF52:AJ52"/>
    <mergeCell ref="AK52:AO52"/>
    <mergeCell ref="AP52:AT52"/>
    <mergeCell ref="AU52:AY52"/>
    <mergeCell ref="AZ52:BC52"/>
    <mergeCell ref="BD52:BH52"/>
    <mergeCell ref="A51:B51"/>
    <mergeCell ref="C51:Z51"/>
    <mergeCell ref="AA51:AE51"/>
    <mergeCell ref="AF51:AJ51"/>
    <mergeCell ref="AK51:AO51"/>
    <mergeCell ref="AP51:AT51"/>
    <mergeCell ref="AU51:AY51"/>
    <mergeCell ref="AZ51:BC51"/>
    <mergeCell ref="BD51:BH51"/>
    <mergeCell ref="A50:B50"/>
    <mergeCell ref="C50:Z50"/>
    <mergeCell ref="AA50:AE50"/>
    <mergeCell ref="AF50:AJ50"/>
    <mergeCell ref="AK50:AO50"/>
    <mergeCell ref="AP50:AT50"/>
    <mergeCell ref="AU50:AY50"/>
    <mergeCell ref="AZ50:BC50"/>
    <mergeCell ref="BD50:BH50"/>
    <mergeCell ref="O122:BQ122"/>
    <mergeCell ref="O119:BQ119"/>
    <mergeCell ref="A111:B111"/>
    <mergeCell ref="A137:B137"/>
    <mergeCell ref="C137:I137"/>
    <mergeCell ref="O137:BQ137"/>
    <mergeCell ref="A133:B133"/>
    <mergeCell ref="C133:I133"/>
    <mergeCell ref="O133:BQ133"/>
    <mergeCell ref="A134:B134"/>
    <mergeCell ref="C134:I134"/>
    <mergeCell ref="J134:N134"/>
    <mergeCell ref="O134:BQ134"/>
    <mergeCell ref="AI111:AM111"/>
    <mergeCell ref="AN111:AR111"/>
    <mergeCell ref="AS111:AW111"/>
    <mergeCell ref="AX111:BB111"/>
    <mergeCell ref="BC111:BG111"/>
    <mergeCell ref="A120:B120"/>
    <mergeCell ref="C120:I120"/>
    <mergeCell ref="J120:N120"/>
    <mergeCell ref="O120:BQ120"/>
    <mergeCell ref="A122:B122"/>
    <mergeCell ref="C122:I122"/>
    <mergeCell ref="J122:N122"/>
    <mergeCell ref="BM110:BQ110"/>
    <mergeCell ref="AS110:AW110"/>
    <mergeCell ref="AX110:BB110"/>
    <mergeCell ref="BC110:BG110"/>
    <mergeCell ref="BH110:BL110"/>
    <mergeCell ref="A131:B131"/>
    <mergeCell ref="C131:I131"/>
    <mergeCell ref="J131:N131"/>
    <mergeCell ref="O131:BQ131"/>
    <mergeCell ref="A126:B126"/>
    <mergeCell ref="C126:I126"/>
    <mergeCell ref="J126:N126"/>
    <mergeCell ref="O126:BQ126"/>
    <mergeCell ref="O127:BQ127"/>
    <mergeCell ref="C111:I111"/>
    <mergeCell ref="J111:N111"/>
    <mergeCell ref="O111:X111"/>
    <mergeCell ref="Y111:AC111"/>
    <mergeCell ref="BH111:BL111"/>
    <mergeCell ref="BM111:BQ111"/>
    <mergeCell ref="AD111:AH111"/>
    <mergeCell ref="A119:B119"/>
    <mergeCell ref="C119:I119"/>
    <mergeCell ref="J119:N119"/>
    <mergeCell ref="A110:B110"/>
    <mergeCell ref="C110:I110"/>
    <mergeCell ref="J110:N110"/>
    <mergeCell ref="O110:X110"/>
    <mergeCell ref="Y110:AC110"/>
    <mergeCell ref="AD110:AH110"/>
    <mergeCell ref="AI110:AM110"/>
    <mergeCell ref="AN110:AR110"/>
    <mergeCell ref="A113:B113"/>
    <mergeCell ref="C113:I113"/>
    <mergeCell ref="J113:N113"/>
    <mergeCell ref="O113:X113"/>
    <mergeCell ref="Y113:AC113"/>
    <mergeCell ref="AD113:AH113"/>
    <mergeCell ref="AI113:AM113"/>
    <mergeCell ref="AN113:AR113"/>
    <mergeCell ref="A112:B112"/>
    <mergeCell ref="C112:I112"/>
    <mergeCell ref="J112:N112"/>
    <mergeCell ref="O112:X112"/>
    <mergeCell ref="Y112:AC112"/>
    <mergeCell ref="AD112:AH112"/>
    <mergeCell ref="AI112:AM112"/>
    <mergeCell ref="BM106:BQ106"/>
    <mergeCell ref="BC105:BG105"/>
    <mergeCell ref="BH105:BL105"/>
    <mergeCell ref="AD109:AH109"/>
    <mergeCell ref="AI109:AM109"/>
    <mergeCell ref="AN109:AR109"/>
    <mergeCell ref="AS108:AW108"/>
    <mergeCell ref="AX108:BB108"/>
    <mergeCell ref="BC108:BG108"/>
    <mergeCell ref="BH108:BL108"/>
    <mergeCell ref="AX106:BB106"/>
    <mergeCell ref="AS105:AW105"/>
    <mergeCell ref="AX105:BB105"/>
    <mergeCell ref="AI108:AM108"/>
    <mergeCell ref="AN108:AR108"/>
    <mergeCell ref="BH109:BL109"/>
    <mergeCell ref="BM109:BQ109"/>
    <mergeCell ref="AS109:AW109"/>
    <mergeCell ref="AX109:BB109"/>
    <mergeCell ref="BC109:BG109"/>
    <mergeCell ref="BM105:BQ105"/>
    <mergeCell ref="A109:B109"/>
    <mergeCell ref="C109:I109"/>
    <mergeCell ref="J109:N109"/>
    <mergeCell ref="O109:X109"/>
    <mergeCell ref="Y109:AC109"/>
    <mergeCell ref="A108:B108"/>
    <mergeCell ref="C108:I108"/>
    <mergeCell ref="J108:N108"/>
    <mergeCell ref="O108:X108"/>
    <mergeCell ref="Y108:AC108"/>
    <mergeCell ref="A105:B105"/>
    <mergeCell ref="C105:I105"/>
    <mergeCell ref="J105:N105"/>
    <mergeCell ref="O105:X105"/>
    <mergeCell ref="Y105:AC105"/>
    <mergeCell ref="AD105:AH105"/>
    <mergeCell ref="AI105:AM105"/>
    <mergeCell ref="AN105:AR105"/>
    <mergeCell ref="AD107:AH107"/>
    <mergeCell ref="AI107:AM107"/>
    <mergeCell ref="AN107:AR107"/>
    <mergeCell ref="A107:B107"/>
    <mergeCell ref="C107:I107"/>
    <mergeCell ref="J107:N107"/>
    <mergeCell ref="O107:X107"/>
    <mergeCell ref="Y107:AC107"/>
    <mergeCell ref="AD104:AH104"/>
    <mergeCell ref="AI104:AM104"/>
    <mergeCell ref="AN104:AR104"/>
    <mergeCell ref="AS102:AW102"/>
    <mergeCell ref="AX102:BB102"/>
    <mergeCell ref="BC102:BG102"/>
    <mergeCell ref="BH102:BL102"/>
    <mergeCell ref="BM102:BQ102"/>
    <mergeCell ref="A104:B104"/>
    <mergeCell ref="C104:I104"/>
    <mergeCell ref="J104:N104"/>
    <mergeCell ref="O104:X104"/>
    <mergeCell ref="Y104:AC104"/>
    <mergeCell ref="BH104:BL104"/>
    <mergeCell ref="BM104:BQ104"/>
    <mergeCell ref="AS104:AW104"/>
    <mergeCell ref="AX104:BB104"/>
    <mergeCell ref="BC104:BG104"/>
    <mergeCell ref="A102:B102"/>
    <mergeCell ref="C102:I102"/>
    <mergeCell ref="J102:N102"/>
    <mergeCell ref="O102:X102"/>
    <mergeCell ref="Y102:AC102"/>
    <mergeCell ref="AD102:AH102"/>
    <mergeCell ref="AN102:AR102"/>
    <mergeCell ref="AD101:AH101"/>
    <mergeCell ref="AI101:AM101"/>
    <mergeCell ref="AN101:AR101"/>
    <mergeCell ref="AS98:AW98"/>
    <mergeCell ref="AX98:BB98"/>
    <mergeCell ref="BC98:BG98"/>
    <mergeCell ref="BH98:BL98"/>
    <mergeCell ref="BC100:BG100"/>
    <mergeCell ref="BH100:BL100"/>
    <mergeCell ref="BM98:BQ98"/>
    <mergeCell ref="A101:B101"/>
    <mergeCell ref="C101:I101"/>
    <mergeCell ref="J101:N101"/>
    <mergeCell ref="O101:X101"/>
    <mergeCell ref="Y101:AC101"/>
    <mergeCell ref="BH101:BL101"/>
    <mergeCell ref="BM101:BQ101"/>
    <mergeCell ref="AS101:AW101"/>
    <mergeCell ref="AX101:BB101"/>
    <mergeCell ref="BC101:BG101"/>
    <mergeCell ref="A98:B98"/>
    <mergeCell ref="C98:I98"/>
    <mergeCell ref="J98:N98"/>
    <mergeCell ref="O98:X98"/>
    <mergeCell ref="Y98:AC98"/>
    <mergeCell ref="AD98:AH98"/>
    <mergeCell ref="AI98:AM98"/>
    <mergeCell ref="AN98:AR98"/>
    <mergeCell ref="A99:B99"/>
    <mergeCell ref="A100:B100"/>
    <mergeCell ref="C99:I99"/>
    <mergeCell ref="J99:N99"/>
    <mergeCell ref="O99:X99"/>
    <mergeCell ref="AD96:AH96"/>
    <mergeCell ref="AI96:AM96"/>
    <mergeCell ref="AN96:AR96"/>
    <mergeCell ref="AS95:AW95"/>
    <mergeCell ref="AX95:BB95"/>
    <mergeCell ref="BC95:BG95"/>
    <mergeCell ref="BH95:BL95"/>
    <mergeCell ref="BM95:BQ95"/>
    <mergeCell ref="A96:B96"/>
    <mergeCell ref="C96:I96"/>
    <mergeCell ref="J96:N96"/>
    <mergeCell ref="O96:X96"/>
    <mergeCell ref="Y96:AC96"/>
    <mergeCell ref="BH96:BL96"/>
    <mergeCell ref="BM96:BQ96"/>
    <mergeCell ref="AS96:AW96"/>
    <mergeCell ref="AX96:BB96"/>
    <mergeCell ref="BC96:BG96"/>
    <mergeCell ref="A95:B95"/>
    <mergeCell ref="C95:I95"/>
    <mergeCell ref="J95:N95"/>
    <mergeCell ref="O95:X95"/>
    <mergeCell ref="Y95:AC95"/>
    <mergeCell ref="AD95:AH95"/>
    <mergeCell ref="AI95:AM95"/>
    <mergeCell ref="AN95:AR95"/>
    <mergeCell ref="AD94:AH94"/>
    <mergeCell ref="AI94:AM94"/>
    <mergeCell ref="AN94:AR94"/>
    <mergeCell ref="BH91:BL91"/>
    <mergeCell ref="BM91:BQ91"/>
    <mergeCell ref="A94:B94"/>
    <mergeCell ref="C94:I94"/>
    <mergeCell ref="J94:N94"/>
    <mergeCell ref="O94:X94"/>
    <mergeCell ref="Y94:AC94"/>
    <mergeCell ref="BH94:BL94"/>
    <mergeCell ref="BM94:BQ94"/>
    <mergeCell ref="AS94:AW94"/>
    <mergeCell ref="AX94:BB94"/>
    <mergeCell ref="BC94:BG94"/>
    <mergeCell ref="A92:B92"/>
    <mergeCell ref="C92:I92"/>
    <mergeCell ref="J92:N92"/>
    <mergeCell ref="O92:X92"/>
    <mergeCell ref="Y92:AC92"/>
    <mergeCell ref="AD92:AH92"/>
    <mergeCell ref="AI92:AM92"/>
    <mergeCell ref="A90:B90"/>
    <mergeCell ref="C90:I90"/>
    <mergeCell ref="J90:N90"/>
    <mergeCell ref="O90:X90"/>
    <mergeCell ref="Y90:AC90"/>
    <mergeCell ref="BH90:BL90"/>
    <mergeCell ref="BM90:BQ90"/>
    <mergeCell ref="A91:B91"/>
    <mergeCell ref="C91:I91"/>
    <mergeCell ref="J91:N91"/>
    <mergeCell ref="O91:X91"/>
    <mergeCell ref="Y91:AC91"/>
    <mergeCell ref="AD91:AH91"/>
    <mergeCell ref="AI91:AM91"/>
    <mergeCell ref="AN91:AR91"/>
    <mergeCell ref="AD90:AH90"/>
    <mergeCell ref="AI90:AM90"/>
    <mergeCell ref="AN90:AR90"/>
    <mergeCell ref="AS90:AW90"/>
    <mergeCell ref="AX90:BB90"/>
    <mergeCell ref="BC90:BG90"/>
    <mergeCell ref="AS91:AW91"/>
    <mergeCell ref="AX91:BB91"/>
    <mergeCell ref="BC91:BG91"/>
    <mergeCell ref="BM85:BQ85"/>
    <mergeCell ref="A85:B85"/>
    <mergeCell ref="C85:I85"/>
    <mergeCell ref="J85:N85"/>
    <mergeCell ref="O85:X85"/>
    <mergeCell ref="Y85:AC85"/>
    <mergeCell ref="AD85:AH85"/>
    <mergeCell ref="AI85:AM85"/>
    <mergeCell ref="AS89:AW89"/>
    <mergeCell ref="AX89:BB89"/>
    <mergeCell ref="BC89:BG89"/>
    <mergeCell ref="BH89:BL89"/>
    <mergeCell ref="BM89:BQ89"/>
    <mergeCell ref="Y86:AC86"/>
    <mergeCell ref="BH86:BL86"/>
    <mergeCell ref="BC87:BG87"/>
    <mergeCell ref="BH87:BL87"/>
    <mergeCell ref="BM87:BQ87"/>
    <mergeCell ref="AS88:AW88"/>
    <mergeCell ref="AX88:BB88"/>
    <mergeCell ref="BC88:BG88"/>
    <mergeCell ref="BH88:BL88"/>
    <mergeCell ref="BM88:BQ88"/>
    <mergeCell ref="AS87:AW87"/>
    <mergeCell ref="AY74:BC74"/>
    <mergeCell ref="BD74:BH74"/>
    <mergeCell ref="AX84:BB84"/>
    <mergeCell ref="BC84:BG84"/>
    <mergeCell ref="AU48:AY48"/>
    <mergeCell ref="AZ48:BC48"/>
    <mergeCell ref="BD48:BH48"/>
    <mergeCell ref="BI74:BN74"/>
    <mergeCell ref="AY72:BC72"/>
    <mergeCell ref="BD72:BH72"/>
    <mergeCell ref="BI72:BN72"/>
    <mergeCell ref="BD71:BH71"/>
    <mergeCell ref="BI71:BN71"/>
    <mergeCell ref="BI48:BM48"/>
    <mergeCell ref="BN48:BQ48"/>
    <mergeCell ref="BI50:BM50"/>
    <mergeCell ref="BN50:BQ50"/>
    <mergeCell ref="BI51:BM51"/>
    <mergeCell ref="BN51:BQ51"/>
    <mergeCell ref="BI52:BM52"/>
    <mergeCell ref="BN52:BQ52"/>
    <mergeCell ref="BI53:BM53"/>
    <mergeCell ref="BN53:BQ53"/>
    <mergeCell ref="BH84:BL84"/>
    <mergeCell ref="AP48:AT48"/>
    <mergeCell ref="BI54:BM54"/>
    <mergeCell ref="BN54:BQ54"/>
    <mergeCell ref="A49:B49"/>
    <mergeCell ref="C49:Z49"/>
    <mergeCell ref="AA49:AE49"/>
    <mergeCell ref="AF49:AJ49"/>
    <mergeCell ref="AK49:AO49"/>
    <mergeCell ref="AP49:AT49"/>
    <mergeCell ref="AU49:AY49"/>
    <mergeCell ref="AZ49:BC49"/>
    <mergeCell ref="BD49:BH49"/>
    <mergeCell ref="BI49:BM49"/>
    <mergeCell ref="BN49:BQ49"/>
    <mergeCell ref="A54:B54"/>
    <mergeCell ref="C54:Z54"/>
    <mergeCell ref="AA54:AE54"/>
    <mergeCell ref="AF54:AJ54"/>
    <mergeCell ref="AK54:AO54"/>
    <mergeCell ref="A48:B48"/>
    <mergeCell ref="C48:Z48"/>
    <mergeCell ref="AA48:AE48"/>
    <mergeCell ref="AF48:AJ48"/>
    <mergeCell ref="AK48:AO48"/>
    <mergeCell ref="AZ47:BC47"/>
    <mergeCell ref="BD47:BH47"/>
    <mergeCell ref="BI47:BM47"/>
    <mergeCell ref="BN47:BQ47"/>
    <mergeCell ref="AU46:AY46"/>
    <mergeCell ref="AZ46:BC46"/>
    <mergeCell ref="BD46:BH46"/>
    <mergeCell ref="BI46:BM46"/>
    <mergeCell ref="BN46:BQ46"/>
    <mergeCell ref="A153:V153"/>
    <mergeCell ref="W153:AM153"/>
    <mergeCell ref="AP153:BH153"/>
    <mergeCell ref="W154:AM154"/>
    <mergeCell ref="AP154:BH154"/>
    <mergeCell ref="A35:F35"/>
    <mergeCell ref="G35:BL35"/>
    <mergeCell ref="A45:B45"/>
    <mergeCell ref="A142:BL142"/>
    <mergeCell ref="A143:BL143"/>
    <mergeCell ref="A149:V149"/>
    <mergeCell ref="W149:AM149"/>
    <mergeCell ref="AP149:BH149"/>
    <mergeCell ref="W150:AM150"/>
    <mergeCell ref="AP150:BH150"/>
    <mergeCell ref="A121:B121"/>
    <mergeCell ref="C121:I121"/>
    <mergeCell ref="J121:N121"/>
    <mergeCell ref="O121:BQ121"/>
    <mergeCell ref="A139:BL139"/>
    <mergeCell ref="A140:BL140"/>
    <mergeCell ref="A127:B127"/>
    <mergeCell ref="AN84:AR84"/>
    <mergeCell ref="AS84:AW84"/>
    <mergeCell ref="BM84:BQ84"/>
    <mergeCell ref="A116:BQ116"/>
    <mergeCell ref="A118:B118"/>
    <mergeCell ref="C118:I118"/>
    <mergeCell ref="J118:N118"/>
    <mergeCell ref="O118:BQ118"/>
    <mergeCell ref="AN85:AR85"/>
    <mergeCell ref="A86:B86"/>
    <mergeCell ref="C86:I86"/>
    <mergeCell ref="J86:N86"/>
    <mergeCell ref="O86:X86"/>
    <mergeCell ref="BM86:BQ86"/>
    <mergeCell ref="A89:B89"/>
    <mergeCell ref="C89:I89"/>
    <mergeCell ref="J89:N89"/>
    <mergeCell ref="O89:X89"/>
    <mergeCell ref="Y89:AC89"/>
    <mergeCell ref="AD89:AH89"/>
    <mergeCell ref="AI89:AM89"/>
    <mergeCell ref="AN89:AR89"/>
    <mergeCell ref="AD86:AH86"/>
    <mergeCell ref="AI86:AM86"/>
    <mergeCell ref="AN86:AR86"/>
    <mergeCell ref="BH85:BL85"/>
    <mergeCell ref="AD82:AH82"/>
    <mergeCell ref="AI82:AM82"/>
    <mergeCell ref="A84:B84"/>
    <mergeCell ref="C84:I84"/>
    <mergeCell ref="J84:N84"/>
    <mergeCell ref="O84:X84"/>
    <mergeCell ref="Y84:AC84"/>
    <mergeCell ref="AD84:AH84"/>
    <mergeCell ref="AI84:AM84"/>
    <mergeCell ref="BC81:BG81"/>
    <mergeCell ref="BH81:BL81"/>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S73:W73"/>
    <mergeCell ref="X73:AB73"/>
    <mergeCell ref="AC73:AH73"/>
    <mergeCell ref="AI73:AM73"/>
    <mergeCell ref="AN73:AR73"/>
    <mergeCell ref="BD75:BH75"/>
    <mergeCell ref="BI75:BN75"/>
    <mergeCell ref="AN82:AR82"/>
    <mergeCell ref="AS82:AW82"/>
    <mergeCell ref="A78:BQ78"/>
    <mergeCell ref="A80:B81"/>
    <mergeCell ref="C80:I81"/>
    <mergeCell ref="J80:N81"/>
    <mergeCell ref="O80:X81"/>
    <mergeCell ref="Y80:AM80"/>
    <mergeCell ref="AN80:BB80"/>
    <mergeCell ref="BC80:BQ80"/>
    <mergeCell ref="Y81:AC81"/>
    <mergeCell ref="AD81:AH81"/>
    <mergeCell ref="BM81:BQ81"/>
    <mergeCell ref="AI81:AM81"/>
    <mergeCell ref="AN81:AR81"/>
    <mergeCell ref="AS81:AW81"/>
    <mergeCell ref="AX81:BB81"/>
    <mergeCell ref="AN72:AR72"/>
    <mergeCell ref="AS72:AX72"/>
    <mergeCell ref="X71:AB71"/>
    <mergeCell ref="AC71:AH71"/>
    <mergeCell ref="AI71:AM71"/>
    <mergeCell ref="AN71:AR71"/>
    <mergeCell ref="AS71:AX71"/>
    <mergeCell ref="A77:BQ77"/>
    <mergeCell ref="AI75:AM75"/>
    <mergeCell ref="AN75:AR75"/>
    <mergeCell ref="AS75:AX75"/>
    <mergeCell ref="AY75:BC75"/>
    <mergeCell ref="AS73:AX73"/>
    <mergeCell ref="AY73:BC73"/>
    <mergeCell ref="BD73:BH73"/>
    <mergeCell ref="BI73:BN73"/>
    <mergeCell ref="A74:B74"/>
    <mergeCell ref="C74:R74"/>
    <mergeCell ref="S74:W74"/>
    <mergeCell ref="X74:AB74"/>
    <mergeCell ref="AC74:AH74"/>
    <mergeCell ref="AI74:AM74"/>
    <mergeCell ref="A73:B73"/>
    <mergeCell ref="C73:R73"/>
    <mergeCell ref="AP44:AT44"/>
    <mergeCell ref="AU44:AY44"/>
    <mergeCell ref="AZ44:BC44"/>
    <mergeCell ref="BD44:BH44"/>
    <mergeCell ref="BI44:BM44"/>
    <mergeCell ref="BN44:BQ44"/>
    <mergeCell ref="AY71:BC71"/>
    <mergeCell ref="A68:BN68"/>
    <mergeCell ref="A69:BN69"/>
    <mergeCell ref="A70:B71"/>
    <mergeCell ref="C70:R71"/>
    <mergeCell ref="S70:AH70"/>
    <mergeCell ref="AI70:AX70"/>
    <mergeCell ref="AY70:BN70"/>
    <mergeCell ref="S71:W71"/>
    <mergeCell ref="A47:B47"/>
    <mergeCell ref="C47:Z47"/>
    <mergeCell ref="AA47:AE47"/>
    <mergeCell ref="AF47:AJ47"/>
    <mergeCell ref="AK47:AO47"/>
    <mergeCell ref="AZ45:BC45"/>
    <mergeCell ref="BD45:BH45"/>
    <mergeCell ref="AP47:AT47"/>
    <mergeCell ref="AU47:AY47"/>
    <mergeCell ref="A44:B44"/>
    <mergeCell ref="C44:Z44"/>
    <mergeCell ref="AA44:AE44"/>
    <mergeCell ref="AF44:AJ44"/>
    <mergeCell ref="AK44:AO44"/>
    <mergeCell ref="A56:BQ56"/>
    <mergeCell ref="A58:B58"/>
    <mergeCell ref="C58:BQ58"/>
    <mergeCell ref="A59:B59"/>
    <mergeCell ref="C59:BQ59"/>
    <mergeCell ref="BI45:BM45"/>
    <mergeCell ref="BN45:BQ45"/>
    <mergeCell ref="A46:B46"/>
    <mergeCell ref="C46:Z46"/>
    <mergeCell ref="AA46:AE46"/>
    <mergeCell ref="AF46:AJ46"/>
    <mergeCell ref="AK46:AO46"/>
    <mergeCell ref="AP46:AT46"/>
    <mergeCell ref="C45:Z45"/>
    <mergeCell ref="AA45:AE45"/>
    <mergeCell ref="AF45:AJ45"/>
    <mergeCell ref="AK45:AO45"/>
    <mergeCell ref="AP45:AT45"/>
    <mergeCell ref="AU45:AY45"/>
    <mergeCell ref="AZ42:BC42"/>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A41:AE41"/>
    <mergeCell ref="AF41:AJ41"/>
    <mergeCell ref="AK41:AO41"/>
    <mergeCell ref="AP41:AT41"/>
    <mergeCell ref="AU41:AY41"/>
    <mergeCell ref="A34:F34"/>
    <mergeCell ref="G34:BL34"/>
    <mergeCell ref="A37:BQ37"/>
    <mergeCell ref="A38:BQ38"/>
    <mergeCell ref="A39:BQ39"/>
    <mergeCell ref="A40:B41"/>
    <mergeCell ref="C40:Z41"/>
    <mergeCell ref="AA40:AO40"/>
    <mergeCell ref="AP40:BC40"/>
    <mergeCell ref="BD40:BQ40"/>
    <mergeCell ref="BD41:BH41"/>
    <mergeCell ref="BI41:BM41"/>
    <mergeCell ref="BN41:BQ41"/>
    <mergeCell ref="AZ41:BC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 ref="A60:B60"/>
    <mergeCell ref="C60:BQ60"/>
    <mergeCell ref="A61:B61"/>
    <mergeCell ref="C61:BQ61"/>
    <mergeCell ref="A62:B62"/>
    <mergeCell ref="C62:BQ62"/>
    <mergeCell ref="A63:B63"/>
    <mergeCell ref="C63:BQ63"/>
    <mergeCell ref="AP54:AT54"/>
    <mergeCell ref="AU54:AY54"/>
    <mergeCell ref="AZ54:BC54"/>
    <mergeCell ref="BD54:BH54"/>
    <mergeCell ref="A64:B64"/>
    <mergeCell ref="C64:BQ64"/>
    <mergeCell ref="A65:B65"/>
    <mergeCell ref="C65:BQ65"/>
    <mergeCell ref="A97:B97"/>
    <mergeCell ref="C97:I97"/>
    <mergeCell ref="J97:N97"/>
    <mergeCell ref="O97:X97"/>
    <mergeCell ref="Y97:AC97"/>
    <mergeCell ref="AD97:AH97"/>
    <mergeCell ref="AI97:AM97"/>
    <mergeCell ref="AN97:AR97"/>
    <mergeCell ref="AS97:AW97"/>
    <mergeCell ref="AX97:BB97"/>
    <mergeCell ref="BC97:BG97"/>
    <mergeCell ref="BH97:BL97"/>
    <mergeCell ref="BM97:BQ97"/>
    <mergeCell ref="A66:B66"/>
    <mergeCell ref="C66:BQ66"/>
    <mergeCell ref="C72:R72"/>
    <mergeCell ref="S72:W72"/>
    <mergeCell ref="X72:AB72"/>
    <mergeCell ref="AC72:AH72"/>
    <mergeCell ref="AI72:AM72"/>
    <mergeCell ref="A123:B123"/>
    <mergeCell ref="C123:I123"/>
    <mergeCell ref="J123:N123"/>
    <mergeCell ref="O123:BQ123"/>
    <mergeCell ref="A124:B124"/>
    <mergeCell ref="C124:I124"/>
    <mergeCell ref="J124:N124"/>
    <mergeCell ref="O124:BQ124"/>
    <mergeCell ref="A125:B125"/>
    <mergeCell ref="C125:I125"/>
    <mergeCell ref="J125:N125"/>
    <mergeCell ref="O125:BQ125"/>
    <mergeCell ref="A128:B128"/>
    <mergeCell ref="C128:I128"/>
    <mergeCell ref="O128:BQ128"/>
    <mergeCell ref="A129:B129"/>
    <mergeCell ref="C129:I129"/>
    <mergeCell ref="O129:BQ129"/>
    <mergeCell ref="J128:N130"/>
    <mergeCell ref="C127:I127"/>
    <mergeCell ref="J127:N127"/>
    <mergeCell ref="A130:B130"/>
    <mergeCell ref="C130:I130"/>
    <mergeCell ref="O130:BQ130"/>
    <mergeCell ref="A132:B132"/>
    <mergeCell ref="C132:I132"/>
    <mergeCell ref="O132:BQ132"/>
    <mergeCell ref="A135:B135"/>
    <mergeCell ref="C135:I135"/>
    <mergeCell ref="O135:BQ135"/>
    <mergeCell ref="A136:B136"/>
    <mergeCell ref="C136:I136"/>
    <mergeCell ref="O136:BQ136"/>
    <mergeCell ref="J132:N133"/>
    <mergeCell ref="J135:N137"/>
  </mergeCells>
  <conditionalFormatting sqref="C117 C141 C84 C121 C127 C134 C111:C112">
    <cfRule type="cellIs" dxfId="462" priority="75" stopIfTrue="1" operator="equal">
      <formula>$C83</formula>
    </cfRule>
  </conditionalFormatting>
  <conditionalFormatting sqref="A84:B84 A117:B117 A121:B121 A141:B141 A74:B74 A115:B115 A138:B138">
    <cfRule type="cellIs" dxfId="461" priority="76" stopIfTrue="1" operator="equal">
      <formula>0</formula>
    </cfRule>
  </conditionalFormatting>
  <conditionalFormatting sqref="A75:B75">
    <cfRule type="cellIs" dxfId="460" priority="74" stopIfTrue="1" operator="equal">
      <formula>0</formula>
    </cfRule>
  </conditionalFormatting>
  <conditionalFormatting sqref="C115">
    <cfRule type="cellIs" dxfId="459" priority="426" stopIfTrue="1" operator="equal">
      <formula>$C84</formula>
    </cfRule>
  </conditionalFormatting>
  <conditionalFormatting sqref="C85">
    <cfRule type="cellIs" dxfId="458" priority="71" stopIfTrue="1" operator="equal">
      <formula>$C84</formula>
    </cfRule>
  </conditionalFormatting>
  <conditionalFormatting sqref="A85:B85">
    <cfRule type="cellIs" dxfId="457" priority="72" stopIfTrue="1" operator="equal">
      <formula>0</formula>
    </cfRule>
  </conditionalFormatting>
  <conditionalFormatting sqref="C86:C88">
    <cfRule type="cellIs" dxfId="456" priority="69" stopIfTrue="1" operator="equal">
      <formula>$C85</formula>
    </cfRule>
  </conditionalFormatting>
  <conditionalFormatting sqref="A86:B86 A87:A88">
    <cfRule type="cellIs" dxfId="455" priority="70" stopIfTrue="1" operator="equal">
      <formula>0</formula>
    </cfRule>
  </conditionalFormatting>
  <conditionalFormatting sqref="C89">
    <cfRule type="cellIs" dxfId="454" priority="67" stopIfTrue="1" operator="equal">
      <formula>$C86</formula>
    </cfRule>
  </conditionalFormatting>
  <conditionalFormatting sqref="A89:B89">
    <cfRule type="cellIs" dxfId="453" priority="68" stopIfTrue="1" operator="equal">
      <formula>0</formula>
    </cfRule>
  </conditionalFormatting>
  <conditionalFormatting sqref="C90">
    <cfRule type="cellIs" dxfId="452" priority="65" stopIfTrue="1" operator="equal">
      <formula>$C89</formula>
    </cfRule>
  </conditionalFormatting>
  <conditionalFormatting sqref="A90:B90">
    <cfRule type="cellIs" dxfId="451" priority="66" stopIfTrue="1" operator="equal">
      <formula>0</formula>
    </cfRule>
  </conditionalFormatting>
  <conditionalFormatting sqref="C91:C92">
    <cfRule type="cellIs" dxfId="450" priority="63" stopIfTrue="1" operator="equal">
      <formula>$C90</formula>
    </cfRule>
  </conditionalFormatting>
  <conditionalFormatting sqref="A91:B91 A92">
    <cfRule type="cellIs" dxfId="449" priority="64" stopIfTrue="1" operator="equal">
      <formula>0</formula>
    </cfRule>
  </conditionalFormatting>
  <conditionalFormatting sqref="C94">
    <cfRule type="cellIs" dxfId="448" priority="61" stopIfTrue="1" operator="equal">
      <formula>$C91</formula>
    </cfRule>
  </conditionalFormatting>
  <conditionalFormatting sqref="A94:B94">
    <cfRule type="cellIs" dxfId="447" priority="62" stopIfTrue="1" operator="equal">
      <formula>0</formula>
    </cfRule>
  </conditionalFormatting>
  <conditionalFormatting sqref="C95">
    <cfRule type="cellIs" dxfId="446" priority="59" stopIfTrue="1" operator="equal">
      <formula>$C94</formula>
    </cfRule>
  </conditionalFormatting>
  <conditionalFormatting sqref="A95:B95">
    <cfRule type="cellIs" dxfId="445" priority="60" stopIfTrue="1" operator="equal">
      <formula>0</formula>
    </cfRule>
  </conditionalFormatting>
  <conditionalFormatting sqref="C96">
    <cfRule type="cellIs" dxfId="444" priority="57" stopIfTrue="1" operator="equal">
      <formula>$C95</formula>
    </cfRule>
  </conditionalFormatting>
  <conditionalFormatting sqref="A96:B96">
    <cfRule type="cellIs" dxfId="443" priority="58" stopIfTrue="1" operator="equal">
      <formula>0</formula>
    </cfRule>
  </conditionalFormatting>
  <conditionalFormatting sqref="C98:C99">
    <cfRule type="cellIs" dxfId="442" priority="55" stopIfTrue="1" operator="equal">
      <formula>$C96</formula>
    </cfRule>
  </conditionalFormatting>
  <conditionalFormatting sqref="A98:B98 A99">
    <cfRule type="cellIs" dxfId="441" priority="56" stopIfTrue="1" operator="equal">
      <formula>0</formula>
    </cfRule>
  </conditionalFormatting>
  <conditionalFormatting sqref="C101">
    <cfRule type="cellIs" dxfId="440" priority="53" stopIfTrue="1" operator="equal">
      <formula>$C98</formula>
    </cfRule>
  </conditionalFormatting>
  <conditionalFormatting sqref="A101:B101">
    <cfRule type="cellIs" dxfId="439" priority="54" stopIfTrue="1" operator="equal">
      <formula>0</formula>
    </cfRule>
  </conditionalFormatting>
  <conditionalFormatting sqref="C102:C103">
    <cfRule type="cellIs" dxfId="438" priority="51" stopIfTrue="1" operator="equal">
      <formula>$C101</formula>
    </cfRule>
  </conditionalFormatting>
  <conditionalFormatting sqref="A102:B102 A103">
    <cfRule type="cellIs" dxfId="437" priority="52" stopIfTrue="1" operator="equal">
      <formula>0</formula>
    </cfRule>
  </conditionalFormatting>
  <conditionalFormatting sqref="C104">
    <cfRule type="cellIs" dxfId="436" priority="49" stopIfTrue="1" operator="equal">
      <formula>$C102</formula>
    </cfRule>
  </conditionalFormatting>
  <conditionalFormatting sqref="A104:B104">
    <cfRule type="cellIs" dxfId="435" priority="50" stopIfTrue="1" operator="equal">
      <formula>0</formula>
    </cfRule>
  </conditionalFormatting>
  <conditionalFormatting sqref="C105:C106">
    <cfRule type="cellIs" dxfId="434" priority="47" stopIfTrue="1" operator="equal">
      <formula>$C104</formula>
    </cfRule>
  </conditionalFormatting>
  <conditionalFormatting sqref="A105:B105 A106">
    <cfRule type="cellIs" dxfId="433" priority="48" stopIfTrue="1" operator="equal">
      <formula>0</formula>
    </cfRule>
  </conditionalFormatting>
  <conditionalFormatting sqref="C107">
    <cfRule type="cellIs" dxfId="432" priority="45" stopIfTrue="1" operator="equal">
      <formula>$C105</formula>
    </cfRule>
  </conditionalFormatting>
  <conditionalFormatting sqref="A107:B107">
    <cfRule type="cellIs" dxfId="431" priority="46" stopIfTrue="1" operator="equal">
      <formula>0</formula>
    </cfRule>
  </conditionalFormatting>
  <conditionalFormatting sqref="C108">
    <cfRule type="cellIs" dxfId="430" priority="43" stopIfTrue="1" operator="equal">
      <formula>$C107</formula>
    </cfRule>
  </conditionalFormatting>
  <conditionalFormatting sqref="A108:B108">
    <cfRule type="cellIs" dxfId="429" priority="44" stopIfTrue="1" operator="equal">
      <formula>0</formula>
    </cfRule>
  </conditionalFormatting>
  <conditionalFormatting sqref="C109">
    <cfRule type="cellIs" dxfId="428" priority="41" stopIfTrue="1" operator="equal">
      <formula>$C108</formula>
    </cfRule>
  </conditionalFormatting>
  <conditionalFormatting sqref="A109:B109">
    <cfRule type="cellIs" dxfId="427" priority="42" stopIfTrue="1" operator="equal">
      <formula>0</formula>
    </cfRule>
  </conditionalFormatting>
  <conditionalFormatting sqref="C110">
    <cfRule type="cellIs" dxfId="426" priority="39" stopIfTrue="1" operator="equal">
      <formula>$C109</formula>
    </cfRule>
  </conditionalFormatting>
  <conditionalFormatting sqref="A110:B110">
    <cfRule type="cellIs" dxfId="425" priority="40" stopIfTrue="1" operator="equal">
      <formula>0</formula>
    </cfRule>
  </conditionalFormatting>
  <conditionalFormatting sqref="A111:B111 A112">
    <cfRule type="cellIs" dxfId="424" priority="38" stopIfTrue="1" operator="equal">
      <formula>0</formula>
    </cfRule>
  </conditionalFormatting>
  <conditionalFormatting sqref="C138">
    <cfRule type="cellIs" dxfId="423" priority="428" stopIfTrue="1" operator="equal">
      <formula>$C121</formula>
    </cfRule>
  </conditionalFormatting>
  <conditionalFormatting sqref="C126">
    <cfRule type="cellIs" dxfId="422" priority="33" stopIfTrue="1" operator="equal">
      <formula>$C121</formula>
    </cfRule>
  </conditionalFormatting>
  <conditionalFormatting sqref="A126:B126">
    <cfRule type="cellIs" dxfId="421" priority="34" stopIfTrue="1" operator="equal">
      <formula>0</formula>
    </cfRule>
  </conditionalFormatting>
  <conditionalFormatting sqref="A127:B127">
    <cfRule type="cellIs" dxfId="420" priority="32" stopIfTrue="1" operator="equal">
      <formula>0</formula>
    </cfRule>
  </conditionalFormatting>
  <conditionalFormatting sqref="C130">
    <cfRule type="cellIs" dxfId="419" priority="29" stopIfTrue="1" operator="equal">
      <formula>$C127</formula>
    </cfRule>
  </conditionalFormatting>
  <conditionalFormatting sqref="A130:B130">
    <cfRule type="cellIs" dxfId="418" priority="30" stopIfTrue="1" operator="equal">
      <formula>0</formula>
    </cfRule>
  </conditionalFormatting>
  <conditionalFormatting sqref="C131">
    <cfRule type="cellIs" dxfId="417" priority="27" stopIfTrue="1" operator="equal">
      <formula>$C130</formula>
    </cfRule>
  </conditionalFormatting>
  <conditionalFormatting sqref="A131:B131">
    <cfRule type="cellIs" dxfId="416" priority="28" stopIfTrue="1" operator="equal">
      <formula>0</formula>
    </cfRule>
  </conditionalFormatting>
  <conditionalFormatting sqref="C133">
    <cfRule type="cellIs" dxfId="415" priority="25" stopIfTrue="1" operator="equal">
      <formula>$C131</formula>
    </cfRule>
  </conditionalFormatting>
  <conditionalFormatting sqref="A133:B133">
    <cfRule type="cellIs" dxfId="414" priority="26" stopIfTrue="1" operator="equal">
      <formula>0</formula>
    </cfRule>
  </conditionalFormatting>
  <conditionalFormatting sqref="A134:B134">
    <cfRule type="cellIs" dxfId="413" priority="24" stopIfTrue="1" operator="equal">
      <formula>0</formula>
    </cfRule>
  </conditionalFormatting>
  <conditionalFormatting sqref="C137">
    <cfRule type="cellIs" dxfId="412" priority="21" stopIfTrue="1" operator="equal">
      <formula>$C134</formula>
    </cfRule>
  </conditionalFormatting>
  <conditionalFormatting sqref="A137:B137">
    <cfRule type="cellIs" dxfId="411" priority="22" stopIfTrue="1" operator="equal">
      <formula>0</formula>
    </cfRule>
  </conditionalFormatting>
  <conditionalFormatting sqref="C97">
    <cfRule type="cellIs" dxfId="410" priority="17" stopIfTrue="1" operator="equal">
      <formula>$C96</formula>
    </cfRule>
  </conditionalFormatting>
  <conditionalFormatting sqref="A97:B97">
    <cfRule type="cellIs" dxfId="409" priority="18" stopIfTrue="1" operator="equal">
      <formula>0</formula>
    </cfRule>
  </conditionalFormatting>
  <conditionalFormatting sqref="C122:C125">
    <cfRule type="cellIs" dxfId="408" priority="15" stopIfTrue="1" operator="equal">
      <formula>$C117</formula>
    </cfRule>
  </conditionalFormatting>
  <conditionalFormatting sqref="A122:B125">
    <cfRule type="cellIs" dxfId="407" priority="16" stopIfTrue="1" operator="equal">
      <formula>0</formula>
    </cfRule>
  </conditionalFormatting>
  <conditionalFormatting sqref="C128:C129">
    <cfRule type="cellIs" dxfId="406" priority="13" stopIfTrue="1" operator="equal">
      <formula>$C125</formula>
    </cfRule>
  </conditionalFormatting>
  <conditionalFormatting sqref="A128:B129">
    <cfRule type="cellIs" dxfId="405" priority="14" stopIfTrue="1" operator="equal">
      <formula>0</formula>
    </cfRule>
  </conditionalFormatting>
  <conditionalFormatting sqref="C132">
    <cfRule type="cellIs" dxfId="404" priority="11" stopIfTrue="1" operator="equal">
      <formula>$C130</formula>
    </cfRule>
  </conditionalFormatting>
  <conditionalFormatting sqref="A132:B132">
    <cfRule type="cellIs" dxfId="403" priority="12" stopIfTrue="1" operator="equal">
      <formula>0</formula>
    </cfRule>
  </conditionalFormatting>
  <conditionalFormatting sqref="C135:C136">
    <cfRule type="cellIs" dxfId="402" priority="9" stopIfTrue="1" operator="equal">
      <formula>$C132</formula>
    </cfRule>
  </conditionalFormatting>
  <conditionalFormatting sqref="A135:B136">
    <cfRule type="cellIs" dxfId="401" priority="10" stopIfTrue="1" operator="equal">
      <formula>0</formula>
    </cfRule>
  </conditionalFormatting>
  <conditionalFormatting sqref="C93">
    <cfRule type="cellIs" dxfId="400" priority="7" stopIfTrue="1" operator="equal">
      <formula>$C92</formula>
    </cfRule>
  </conditionalFormatting>
  <conditionalFormatting sqref="A93">
    <cfRule type="cellIs" dxfId="399" priority="8" stopIfTrue="1" operator="equal">
      <formula>0</formula>
    </cfRule>
  </conditionalFormatting>
  <conditionalFormatting sqref="C100">
    <cfRule type="cellIs" dxfId="398" priority="5" stopIfTrue="1" operator="equal">
      <formula>$C98</formula>
    </cfRule>
  </conditionalFormatting>
  <conditionalFormatting sqref="A100">
    <cfRule type="cellIs" dxfId="397" priority="6" stopIfTrue="1" operator="equal">
      <formula>0</formula>
    </cfRule>
  </conditionalFormatting>
  <conditionalFormatting sqref="C113">
    <cfRule type="cellIs" dxfId="396" priority="4" stopIfTrue="1" operator="equal">
      <formula>$C112</formula>
    </cfRule>
  </conditionalFormatting>
  <conditionalFormatting sqref="A113">
    <cfRule type="cellIs" dxfId="395" priority="3" stopIfTrue="1" operator="equal">
      <formula>0</formula>
    </cfRule>
  </conditionalFormatting>
  <conditionalFormatting sqref="C114">
    <cfRule type="cellIs" dxfId="394" priority="2" stopIfTrue="1" operator="equal">
      <formula>$C113</formula>
    </cfRule>
  </conditionalFormatting>
  <conditionalFormatting sqref="A114">
    <cfRule type="cellIs" dxfId="393" priority="1" stopIfTrue="1" operator="equal">
      <formula>0</formula>
    </cfRule>
  </conditionalFormatting>
  <pageMargins left="0.31496062992125984" right="0.31496062992125984" top="0.39370078740157483" bottom="0.39370078740157483" header="0" footer="0"/>
  <pageSetup paperSize="9" scale="69"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2"/>
  <sheetViews>
    <sheetView topLeftCell="A96" zoomScaleNormal="100" workbookViewId="0">
      <selection activeCell="O89" sqref="O89:BQ89"/>
    </sheetView>
  </sheetViews>
  <sheetFormatPr defaultColWidth="9.1796875" defaultRowHeight="13" x14ac:dyDescent="0.3"/>
  <cols>
    <col min="1" max="1" width="3.26953125" style="1" customWidth="1"/>
    <col min="2" max="2" width="3.453125" style="1" customWidth="1"/>
    <col min="3"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 customHeight="1" x14ac:dyDescent="0.3">
      <c r="A14" s="16"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x14ac:dyDescent="0.3">
      <c r="A20" s="16" t="s">
        <v>34</v>
      </c>
      <c r="B20" s="123" t="s">
        <v>242</v>
      </c>
      <c r="C20" s="124"/>
      <c r="D20" s="124"/>
      <c r="E20" s="124"/>
      <c r="F20" s="124"/>
      <c r="G20" s="124"/>
      <c r="H20" s="124"/>
      <c r="I20" s="124"/>
      <c r="J20" s="124"/>
      <c r="K20" s="124"/>
      <c r="L20" s="124"/>
      <c r="M20"/>
      <c r="N20" s="123" t="s">
        <v>244</v>
      </c>
      <c r="O20" s="124"/>
      <c r="P20" s="124"/>
      <c r="Q20" s="124"/>
      <c r="R20" s="124"/>
      <c r="S20" s="124"/>
      <c r="T20" s="124"/>
      <c r="U20" s="124"/>
      <c r="V20" s="124"/>
      <c r="W20" s="124"/>
      <c r="X20" s="124"/>
      <c r="Y20" s="124"/>
      <c r="Z20" s="21"/>
      <c r="AA20" s="123" t="s">
        <v>185</v>
      </c>
      <c r="AB20" s="124"/>
      <c r="AC20" s="124"/>
      <c r="AD20" s="124"/>
      <c r="AE20" s="124"/>
      <c r="AF20" s="124"/>
      <c r="AG20" s="124"/>
      <c r="AH20" s="124"/>
      <c r="AI20" s="124"/>
      <c r="AJ20" s="21"/>
      <c r="AK20" s="314" t="s">
        <v>243</v>
      </c>
      <c r="AL20" s="315"/>
      <c r="AM20" s="315"/>
      <c r="AN20" s="315"/>
      <c r="AO20" s="315"/>
      <c r="AP20" s="315"/>
      <c r="AQ20" s="315"/>
      <c r="AR20" s="315"/>
      <c r="AS20" s="315"/>
      <c r="AT20" s="315"/>
      <c r="AU20" s="315"/>
      <c r="AV20" s="315"/>
      <c r="AW20" s="315"/>
      <c r="AX20" s="315"/>
      <c r="AY20" s="315"/>
      <c r="AZ20" s="315"/>
      <c r="BA20" s="315"/>
      <c r="BB20" s="315"/>
      <c r="BC20" s="315"/>
      <c r="BD20" s="21"/>
      <c r="BE20" s="123" t="s">
        <v>571</v>
      </c>
      <c r="BF20" s="124"/>
      <c r="BG20" s="124"/>
      <c r="BH20" s="124"/>
      <c r="BI20" s="124"/>
      <c r="BJ20" s="124"/>
      <c r="BK20" s="124"/>
      <c r="BL20" s="124"/>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7.75" customHeight="1" x14ac:dyDescent="0.3">
      <c r="A24" s="119" t="s">
        <v>3</v>
      </c>
      <c r="B24" s="119"/>
      <c r="C24" s="119"/>
      <c r="D24" s="119"/>
      <c r="E24" s="119"/>
      <c r="F24" s="119"/>
      <c r="G24" s="120" t="s">
        <v>38</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2"/>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x14ac:dyDescent="0.3">
      <c r="A26" s="119">
        <v>1</v>
      </c>
      <c r="B26" s="119"/>
      <c r="C26" s="119"/>
      <c r="D26" s="119"/>
      <c r="E26" s="119"/>
      <c r="F26" s="119"/>
      <c r="G26" s="130" t="s">
        <v>411</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6" customHeight="1"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45" customHeight="1" x14ac:dyDescent="0.3">
      <c r="A29" s="391" t="s">
        <v>232</v>
      </c>
      <c r="B29" s="392"/>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row>
    <row r="30" spans="1:79" ht="12.75" customHeight="1" x14ac:dyDescent="0.3">
      <c r="A30" s="12"/>
      <c r="B30" s="12"/>
      <c r="C30" s="12"/>
      <c r="D30" s="12"/>
      <c r="E30" s="12"/>
      <c r="F30" s="12"/>
      <c r="G30" s="12"/>
      <c r="H30" s="12"/>
      <c r="I30" s="12"/>
      <c r="J30" s="12"/>
      <c r="K30" s="12"/>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20" t="s">
        <v>39</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2"/>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26" customHeight="1" x14ac:dyDescent="0.3">
      <c r="A34" s="119">
        <v>1</v>
      </c>
      <c r="B34" s="119"/>
      <c r="C34" s="119"/>
      <c r="D34" s="119"/>
      <c r="E34" s="119"/>
      <c r="F34" s="119"/>
      <c r="G34" s="133" t="s">
        <v>236</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CA34" s="1" t="s">
        <v>48</v>
      </c>
    </row>
    <row r="36" spans="1:79" ht="15.75" customHeight="1" x14ac:dyDescent="0.3">
      <c r="A36" s="118" t="s">
        <v>73</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row>
    <row r="37" spans="1:79" ht="15.75" customHeight="1" x14ac:dyDescent="0.3">
      <c r="A37" s="118" t="s">
        <v>74</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row>
    <row r="38" spans="1:79" ht="15" customHeight="1" x14ac:dyDescent="0.3">
      <c r="A38" s="136" t="s">
        <v>102</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row>
    <row r="39" spans="1:79" s="46" customFormat="1" ht="30.5" customHeight="1" x14ac:dyDescent="0.25">
      <c r="A39" s="248" t="s">
        <v>3</v>
      </c>
      <c r="B39" s="248"/>
      <c r="C39" s="248" t="s">
        <v>66</v>
      </c>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t="s">
        <v>25</v>
      </c>
      <c r="AB39" s="248"/>
      <c r="AC39" s="248"/>
      <c r="AD39" s="248"/>
      <c r="AE39" s="248"/>
      <c r="AF39" s="248"/>
      <c r="AG39" s="248"/>
      <c r="AH39" s="248"/>
      <c r="AI39" s="248"/>
      <c r="AJ39" s="248"/>
      <c r="AK39" s="248"/>
      <c r="AL39" s="248"/>
      <c r="AM39" s="248"/>
      <c r="AN39" s="248"/>
      <c r="AO39" s="248"/>
      <c r="AP39" s="248" t="s">
        <v>44</v>
      </c>
      <c r="AQ39" s="248"/>
      <c r="AR39" s="248"/>
      <c r="AS39" s="248"/>
      <c r="AT39" s="248"/>
      <c r="AU39" s="248"/>
      <c r="AV39" s="248"/>
      <c r="AW39" s="248"/>
      <c r="AX39" s="248"/>
      <c r="AY39" s="248"/>
      <c r="AZ39" s="248"/>
      <c r="BA39" s="248"/>
      <c r="BB39" s="248"/>
      <c r="BC39" s="248"/>
      <c r="BD39" s="248" t="s">
        <v>0</v>
      </c>
      <c r="BE39" s="248"/>
      <c r="BF39" s="248"/>
      <c r="BG39" s="248"/>
      <c r="BH39" s="248"/>
      <c r="BI39" s="248"/>
      <c r="BJ39" s="248"/>
      <c r="BK39" s="248"/>
      <c r="BL39" s="248"/>
      <c r="BM39" s="248"/>
      <c r="BN39" s="248"/>
      <c r="BO39" s="248"/>
      <c r="BP39" s="248"/>
      <c r="BQ39" s="248"/>
    </row>
    <row r="40" spans="1:79" s="46" customFormat="1" ht="21" customHeight="1" x14ac:dyDescent="0.2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t="s">
        <v>2</v>
      </c>
      <c r="AB40" s="248"/>
      <c r="AC40" s="248"/>
      <c r="AD40" s="248"/>
      <c r="AE40" s="248"/>
      <c r="AF40" s="248" t="s">
        <v>1</v>
      </c>
      <c r="AG40" s="248"/>
      <c r="AH40" s="248"/>
      <c r="AI40" s="248"/>
      <c r="AJ40" s="248"/>
      <c r="AK40" s="248" t="s">
        <v>26</v>
      </c>
      <c r="AL40" s="248"/>
      <c r="AM40" s="248"/>
      <c r="AN40" s="248"/>
      <c r="AO40" s="248"/>
      <c r="AP40" s="248" t="s">
        <v>2</v>
      </c>
      <c r="AQ40" s="248"/>
      <c r="AR40" s="248"/>
      <c r="AS40" s="248"/>
      <c r="AT40" s="248"/>
      <c r="AU40" s="248" t="s">
        <v>1</v>
      </c>
      <c r="AV40" s="248"/>
      <c r="AW40" s="248"/>
      <c r="AX40" s="248"/>
      <c r="AY40" s="248"/>
      <c r="AZ40" s="248" t="s">
        <v>26</v>
      </c>
      <c r="BA40" s="248"/>
      <c r="BB40" s="248"/>
      <c r="BC40" s="248"/>
      <c r="BD40" s="248" t="s">
        <v>2</v>
      </c>
      <c r="BE40" s="248"/>
      <c r="BF40" s="248"/>
      <c r="BG40" s="248"/>
      <c r="BH40" s="248"/>
      <c r="BI40" s="248" t="s">
        <v>1</v>
      </c>
      <c r="BJ40" s="248"/>
      <c r="BK40" s="248"/>
      <c r="BL40" s="248"/>
      <c r="BM40" s="248"/>
      <c r="BN40" s="248" t="s">
        <v>27</v>
      </c>
      <c r="BO40" s="248"/>
      <c r="BP40" s="248"/>
      <c r="BQ40" s="248"/>
    </row>
    <row r="41" spans="1:79" s="46" customFormat="1" ht="16" customHeight="1" x14ac:dyDescent="0.25">
      <c r="A41" s="259">
        <v>1</v>
      </c>
      <c r="B41" s="259"/>
      <c r="C41" s="259">
        <v>2</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137">
        <v>3</v>
      </c>
      <c r="AB41" s="139"/>
      <c r="AC41" s="139"/>
      <c r="AD41" s="139"/>
      <c r="AE41" s="138"/>
      <c r="AF41" s="137">
        <v>4</v>
      </c>
      <c r="AG41" s="139"/>
      <c r="AH41" s="139"/>
      <c r="AI41" s="139"/>
      <c r="AJ41" s="138"/>
      <c r="AK41" s="137">
        <v>5</v>
      </c>
      <c r="AL41" s="139"/>
      <c r="AM41" s="139"/>
      <c r="AN41" s="139"/>
      <c r="AO41" s="138"/>
      <c r="AP41" s="137">
        <v>6</v>
      </c>
      <c r="AQ41" s="139"/>
      <c r="AR41" s="139"/>
      <c r="AS41" s="139"/>
      <c r="AT41" s="138"/>
      <c r="AU41" s="137">
        <v>7</v>
      </c>
      <c r="AV41" s="139"/>
      <c r="AW41" s="139"/>
      <c r="AX41" s="139"/>
      <c r="AY41" s="138"/>
      <c r="AZ41" s="137">
        <v>8</v>
      </c>
      <c r="BA41" s="139"/>
      <c r="BB41" s="139"/>
      <c r="BC41" s="138"/>
      <c r="BD41" s="137">
        <v>9</v>
      </c>
      <c r="BE41" s="139"/>
      <c r="BF41" s="139"/>
      <c r="BG41" s="139"/>
      <c r="BH41" s="138"/>
      <c r="BI41" s="259">
        <v>10</v>
      </c>
      <c r="BJ41" s="259"/>
      <c r="BK41" s="259"/>
      <c r="BL41" s="259"/>
      <c r="BM41" s="259"/>
      <c r="BN41" s="259">
        <v>11</v>
      </c>
      <c r="BO41" s="259"/>
      <c r="BP41" s="259"/>
      <c r="BQ41" s="259"/>
    </row>
    <row r="42" spans="1:79" ht="15.75" hidden="1" customHeight="1" x14ac:dyDescent="0.3">
      <c r="A42" s="119" t="s">
        <v>13</v>
      </c>
      <c r="B42" s="119"/>
      <c r="C42" s="104" t="s">
        <v>14</v>
      </c>
      <c r="D42" s="104"/>
      <c r="E42" s="104"/>
      <c r="F42" s="104"/>
      <c r="G42" s="104"/>
      <c r="H42" s="104"/>
      <c r="I42" s="104"/>
      <c r="J42" s="104"/>
      <c r="K42" s="104"/>
      <c r="L42" s="104"/>
      <c r="M42" s="104"/>
      <c r="N42" s="104"/>
      <c r="O42" s="104"/>
      <c r="P42" s="104"/>
      <c r="Q42" s="104"/>
      <c r="R42" s="104"/>
      <c r="S42" s="104"/>
      <c r="T42" s="104"/>
      <c r="U42" s="104"/>
      <c r="V42" s="104"/>
      <c r="W42" s="104"/>
      <c r="X42" s="104"/>
      <c r="Y42" s="104"/>
      <c r="Z42" s="105"/>
      <c r="AA42" s="261" t="s">
        <v>10</v>
      </c>
      <c r="AB42" s="261"/>
      <c r="AC42" s="261"/>
      <c r="AD42" s="261"/>
      <c r="AE42" s="261"/>
      <c r="AF42" s="261" t="s">
        <v>9</v>
      </c>
      <c r="AG42" s="261"/>
      <c r="AH42" s="261"/>
      <c r="AI42" s="261"/>
      <c r="AJ42" s="261"/>
      <c r="AK42" s="262" t="s">
        <v>16</v>
      </c>
      <c r="AL42" s="262"/>
      <c r="AM42" s="262"/>
      <c r="AN42" s="262"/>
      <c r="AO42" s="262"/>
      <c r="AP42" s="261" t="s">
        <v>11</v>
      </c>
      <c r="AQ42" s="261"/>
      <c r="AR42" s="261"/>
      <c r="AS42" s="261"/>
      <c r="AT42" s="261"/>
      <c r="AU42" s="261" t="s">
        <v>12</v>
      </c>
      <c r="AV42" s="261"/>
      <c r="AW42" s="261"/>
      <c r="AX42" s="261"/>
      <c r="AY42" s="261"/>
      <c r="AZ42" s="262" t="s">
        <v>16</v>
      </c>
      <c r="BA42" s="262"/>
      <c r="BB42" s="262"/>
      <c r="BC42" s="262"/>
      <c r="BD42" s="243" t="s">
        <v>31</v>
      </c>
      <c r="BE42" s="243"/>
      <c r="BF42" s="243"/>
      <c r="BG42" s="243"/>
      <c r="BH42" s="243"/>
      <c r="BI42" s="243" t="s">
        <v>31</v>
      </c>
      <c r="BJ42" s="243"/>
      <c r="BK42" s="243"/>
      <c r="BL42" s="243"/>
      <c r="BM42" s="243"/>
      <c r="BN42" s="263" t="s">
        <v>16</v>
      </c>
      <c r="BO42" s="263"/>
      <c r="BP42" s="263"/>
      <c r="BQ42" s="263"/>
      <c r="CA42" s="1" t="s">
        <v>19</v>
      </c>
    </row>
    <row r="43" spans="1:79" ht="32" customHeight="1" x14ac:dyDescent="0.3">
      <c r="A43" s="260">
        <v>1</v>
      </c>
      <c r="B43" s="260"/>
      <c r="C43" s="151" t="s">
        <v>216</v>
      </c>
      <c r="D43" s="257"/>
      <c r="E43" s="257"/>
      <c r="F43" s="257"/>
      <c r="G43" s="257"/>
      <c r="H43" s="257"/>
      <c r="I43" s="257"/>
      <c r="J43" s="257"/>
      <c r="K43" s="257"/>
      <c r="L43" s="257"/>
      <c r="M43" s="257"/>
      <c r="N43" s="257"/>
      <c r="O43" s="257"/>
      <c r="P43" s="257"/>
      <c r="Q43" s="257"/>
      <c r="R43" s="257"/>
      <c r="S43" s="257"/>
      <c r="T43" s="257"/>
      <c r="U43" s="257"/>
      <c r="V43" s="257"/>
      <c r="W43" s="257"/>
      <c r="X43" s="257"/>
      <c r="Y43" s="257"/>
      <c r="Z43" s="258"/>
      <c r="AA43" s="254">
        <v>6255339</v>
      </c>
      <c r="AB43" s="254"/>
      <c r="AC43" s="254"/>
      <c r="AD43" s="254"/>
      <c r="AE43" s="254"/>
      <c r="AF43" s="254">
        <v>0</v>
      </c>
      <c r="AG43" s="254"/>
      <c r="AH43" s="254"/>
      <c r="AI43" s="254"/>
      <c r="AJ43" s="254"/>
      <c r="AK43" s="254">
        <f>AA43+AF43</f>
        <v>6255339</v>
      </c>
      <c r="AL43" s="254"/>
      <c r="AM43" s="254"/>
      <c r="AN43" s="254"/>
      <c r="AO43" s="254"/>
      <c r="AP43" s="254">
        <v>6231489</v>
      </c>
      <c r="AQ43" s="254"/>
      <c r="AR43" s="254"/>
      <c r="AS43" s="254"/>
      <c r="AT43" s="254"/>
      <c r="AU43" s="254">
        <v>0</v>
      </c>
      <c r="AV43" s="254"/>
      <c r="AW43" s="254"/>
      <c r="AX43" s="254"/>
      <c r="AY43" s="254"/>
      <c r="AZ43" s="254">
        <f>AP43+AU43</f>
        <v>6231489</v>
      </c>
      <c r="BA43" s="254"/>
      <c r="BB43" s="254"/>
      <c r="BC43" s="254"/>
      <c r="BD43" s="254">
        <f>AP43-AA43</f>
        <v>-23850</v>
      </c>
      <c r="BE43" s="254"/>
      <c r="BF43" s="254"/>
      <c r="BG43" s="254"/>
      <c r="BH43" s="254"/>
      <c r="BI43" s="254">
        <f>AU43-AF43</f>
        <v>0</v>
      </c>
      <c r="BJ43" s="254"/>
      <c r="BK43" s="254"/>
      <c r="BL43" s="254"/>
      <c r="BM43" s="254"/>
      <c r="BN43" s="254">
        <f>BD43+BI43</f>
        <v>-23850</v>
      </c>
      <c r="BO43" s="254"/>
      <c r="BP43" s="254"/>
      <c r="BQ43" s="254"/>
      <c r="CA43" s="1" t="s">
        <v>20</v>
      </c>
    </row>
    <row r="44" spans="1:79" s="37" customFormat="1" ht="15" customHeight="1" x14ac:dyDescent="0.3">
      <c r="A44" s="288"/>
      <c r="B44" s="288"/>
      <c r="C44" s="331" t="s">
        <v>80</v>
      </c>
      <c r="D44" s="272"/>
      <c r="E44" s="272"/>
      <c r="F44" s="272"/>
      <c r="G44" s="272"/>
      <c r="H44" s="272"/>
      <c r="I44" s="272"/>
      <c r="J44" s="272"/>
      <c r="K44" s="272"/>
      <c r="L44" s="272"/>
      <c r="M44" s="272"/>
      <c r="N44" s="272"/>
      <c r="O44" s="272"/>
      <c r="P44" s="272"/>
      <c r="Q44" s="272"/>
      <c r="R44" s="272"/>
      <c r="S44" s="272"/>
      <c r="T44" s="272"/>
      <c r="U44" s="272"/>
      <c r="V44" s="272"/>
      <c r="W44" s="272"/>
      <c r="X44" s="272"/>
      <c r="Y44" s="272"/>
      <c r="Z44" s="273"/>
      <c r="AA44" s="287">
        <f>AA43</f>
        <v>6255339</v>
      </c>
      <c r="AB44" s="287"/>
      <c r="AC44" s="287"/>
      <c r="AD44" s="287"/>
      <c r="AE44" s="287"/>
      <c r="AF44" s="287">
        <v>0</v>
      </c>
      <c r="AG44" s="287"/>
      <c r="AH44" s="287"/>
      <c r="AI44" s="287"/>
      <c r="AJ44" s="287"/>
      <c r="AK44" s="287">
        <f>AA44+AF44</f>
        <v>6255339</v>
      </c>
      <c r="AL44" s="287"/>
      <c r="AM44" s="287"/>
      <c r="AN44" s="287"/>
      <c r="AO44" s="287"/>
      <c r="AP44" s="287">
        <f>AP43</f>
        <v>6231489</v>
      </c>
      <c r="AQ44" s="287"/>
      <c r="AR44" s="287"/>
      <c r="AS44" s="287"/>
      <c r="AT44" s="287"/>
      <c r="AU44" s="287">
        <v>0</v>
      </c>
      <c r="AV44" s="287"/>
      <c r="AW44" s="287"/>
      <c r="AX44" s="287"/>
      <c r="AY44" s="287"/>
      <c r="AZ44" s="287">
        <f>AP44+AU44</f>
        <v>6231489</v>
      </c>
      <c r="BA44" s="287"/>
      <c r="BB44" s="287"/>
      <c r="BC44" s="287"/>
      <c r="BD44" s="287">
        <f>AP44-AA44</f>
        <v>-23850</v>
      </c>
      <c r="BE44" s="287"/>
      <c r="BF44" s="287"/>
      <c r="BG44" s="287"/>
      <c r="BH44" s="287"/>
      <c r="BI44" s="287">
        <f>AU44-AF44</f>
        <v>0</v>
      </c>
      <c r="BJ44" s="287"/>
      <c r="BK44" s="287"/>
      <c r="BL44" s="287"/>
      <c r="BM44" s="287"/>
      <c r="BN44" s="287">
        <f>BD44+BI44</f>
        <v>-23850</v>
      </c>
      <c r="BO44" s="287"/>
      <c r="BP44" s="287"/>
      <c r="BQ44" s="287"/>
    </row>
    <row r="46" spans="1:79" ht="29.25" customHeight="1" x14ac:dyDescent="0.3">
      <c r="A46" s="118" t="s">
        <v>75</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row>
    <row r="47" spans="1:79" ht="9.75" customHeight="1"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3">
      <c r="A48" s="264" t="s">
        <v>3</v>
      </c>
      <c r="B48" s="264"/>
      <c r="C48" s="119" t="s">
        <v>60</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row>
    <row r="49" spans="1:79" x14ac:dyDescent="0.3">
      <c r="A49" s="264">
        <v>1</v>
      </c>
      <c r="B49" s="264"/>
      <c r="C49" s="277">
        <v>2</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row>
    <row r="50" spans="1:79" ht="35" customHeight="1" x14ac:dyDescent="0.3">
      <c r="A50" s="349">
        <v>1</v>
      </c>
      <c r="B50" s="350"/>
      <c r="C50" s="267" t="s">
        <v>604</v>
      </c>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CA50" s="1" t="s">
        <v>69</v>
      </c>
    </row>
    <row r="52" spans="1:79" ht="15.75" customHeight="1" x14ac:dyDescent="0.3">
      <c r="A52" s="118" t="s">
        <v>42</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row>
    <row r="53" spans="1:79" ht="15" customHeight="1" x14ac:dyDescent="0.3">
      <c r="A53" s="136" t="s">
        <v>102</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row>
    <row r="54" spans="1:79" ht="20.5" customHeight="1" x14ac:dyDescent="0.3">
      <c r="A54" s="106" t="s">
        <v>3</v>
      </c>
      <c r="B54" s="108"/>
      <c r="C54" s="119" t="s">
        <v>28</v>
      </c>
      <c r="D54" s="119"/>
      <c r="E54" s="119"/>
      <c r="F54" s="119"/>
      <c r="G54" s="119"/>
      <c r="H54" s="119"/>
      <c r="I54" s="119"/>
      <c r="J54" s="119"/>
      <c r="K54" s="119"/>
      <c r="L54" s="119"/>
      <c r="M54" s="119"/>
      <c r="N54" s="119"/>
      <c r="O54" s="119"/>
      <c r="P54" s="119"/>
      <c r="Q54" s="119"/>
      <c r="R54" s="119"/>
      <c r="S54" s="119" t="s">
        <v>25</v>
      </c>
      <c r="T54" s="119"/>
      <c r="U54" s="119"/>
      <c r="V54" s="119"/>
      <c r="W54" s="119"/>
      <c r="X54" s="119"/>
      <c r="Y54" s="119"/>
      <c r="Z54" s="119"/>
      <c r="AA54" s="119"/>
      <c r="AB54" s="119"/>
      <c r="AC54" s="119"/>
      <c r="AD54" s="119"/>
      <c r="AE54" s="119"/>
      <c r="AF54" s="119"/>
      <c r="AG54" s="119"/>
      <c r="AH54" s="119"/>
      <c r="AI54" s="119" t="s">
        <v>44</v>
      </c>
      <c r="AJ54" s="119"/>
      <c r="AK54" s="119"/>
      <c r="AL54" s="119"/>
      <c r="AM54" s="119"/>
      <c r="AN54" s="119"/>
      <c r="AO54" s="119"/>
      <c r="AP54" s="119"/>
      <c r="AQ54" s="119"/>
      <c r="AR54" s="119"/>
      <c r="AS54" s="119"/>
      <c r="AT54" s="119"/>
      <c r="AU54" s="119"/>
      <c r="AV54" s="119"/>
      <c r="AW54" s="119"/>
      <c r="AX54" s="119"/>
      <c r="AY54" s="119" t="s">
        <v>0</v>
      </c>
      <c r="AZ54" s="119"/>
      <c r="BA54" s="119"/>
      <c r="BB54" s="119"/>
      <c r="BC54" s="119"/>
      <c r="BD54" s="119"/>
      <c r="BE54" s="119"/>
      <c r="BF54" s="119"/>
      <c r="BG54" s="119"/>
      <c r="BH54" s="119"/>
      <c r="BI54" s="119"/>
      <c r="BJ54" s="119"/>
      <c r="BK54" s="119"/>
      <c r="BL54" s="119"/>
      <c r="BM54" s="119"/>
      <c r="BN54" s="119"/>
      <c r="BO54" s="47"/>
      <c r="BP54" s="47"/>
      <c r="BQ54" s="47"/>
    </row>
    <row r="55" spans="1:79" ht="26" customHeight="1" x14ac:dyDescent="0.3">
      <c r="A55" s="109"/>
      <c r="B55" s="111"/>
      <c r="C55" s="119"/>
      <c r="D55" s="119"/>
      <c r="E55" s="119"/>
      <c r="F55" s="119"/>
      <c r="G55" s="119"/>
      <c r="H55" s="119"/>
      <c r="I55" s="119"/>
      <c r="J55" s="119"/>
      <c r="K55" s="119"/>
      <c r="L55" s="119"/>
      <c r="M55" s="119"/>
      <c r="N55" s="119"/>
      <c r="O55" s="119"/>
      <c r="P55" s="119"/>
      <c r="Q55" s="119"/>
      <c r="R55" s="119"/>
      <c r="S55" s="119" t="s">
        <v>2</v>
      </c>
      <c r="T55" s="119"/>
      <c r="U55" s="119"/>
      <c r="V55" s="119"/>
      <c r="W55" s="119"/>
      <c r="X55" s="119" t="s">
        <v>1</v>
      </c>
      <c r="Y55" s="119"/>
      <c r="Z55" s="119"/>
      <c r="AA55" s="119"/>
      <c r="AB55" s="119"/>
      <c r="AC55" s="119" t="s">
        <v>26</v>
      </c>
      <c r="AD55" s="119"/>
      <c r="AE55" s="119"/>
      <c r="AF55" s="119"/>
      <c r="AG55" s="119"/>
      <c r="AH55" s="119"/>
      <c r="AI55" s="119" t="s">
        <v>2</v>
      </c>
      <c r="AJ55" s="119"/>
      <c r="AK55" s="119"/>
      <c r="AL55" s="119"/>
      <c r="AM55" s="119"/>
      <c r="AN55" s="119" t="s">
        <v>1</v>
      </c>
      <c r="AO55" s="119"/>
      <c r="AP55" s="119"/>
      <c r="AQ55" s="119"/>
      <c r="AR55" s="119"/>
      <c r="AS55" s="119" t="s">
        <v>26</v>
      </c>
      <c r="AT55" s="119"/>
      <c r="AU55" s="119"/>
      <c r="AV55" s="119"/>
      <c r="AW55" s="119"/>
      <c r="AX55" s="119"/>
      <c r="AY55" s="103" t="s">
        <v>2</v>
      </c>
      <c r="AZ55" s="104"/>
      <c r="BA55" s="104"/>
      <c r="BB55" s="104"/>
      <c r="BC55" s="105"/>
      <c r="BD55" s="103" t="s">
        <v>1</v>
      </c>
      <c r="BE55" s="104"/>
      <c r="BF55" s="104"/>
      <c r="BG55" s="104"/>
      <c r="BH55" s="105"/>
      <c r="BI55" s="119" t="s">
        <v>26</v>
      </c>
      <c r="BJ55" s="119"/>
      <c r="BK55" s="119"/>
      <c r="BL55" s="119"/>
      <c r="BM55" s="119"/>
      <c r="BN55" s="119"/>
      <c r="BO55" s="47"/>
      <c r="BP55" s="47"/>
      <c r="BQ55" s="47"/>
    </row>
    <row r="56" spans="1:79" ht="13" customHeight="1" x14ac:dyDescent="0.3">
      <c r="A56" s="119">
        <v>1</v>
      </c>
      <c r="B56" s="119"/>
      <c r="C56" s="119">
        <v>2</v>
      </c>
      <c r="D56" s="119"/>
      <c r="E56" s="119"/>
      <c r="F56" s="119"/>
      <c r="G56" s="119"/>
      <c r="H56" s="119"/>
      <c r="I56" s="119"/>
      <c r="J56" s="119"/>
      <c r="K56" s="119"/>
      <c r="L56" s="119"/>
      <c r="M56" s="119"/>
      <c r="N56" s="119"/>
      <c r="O56" s="119"/>
      <c r="P56" s="119"/>
      <c r="Q56" s="119"/>
      <c r="R56" s="119"/>
      <c r="S56" s="119">
        <v>3</v>
      </c>
      <c r="T56" s="119"/>
      <c r="U56" s="119"/>
      <c r="V56" s="119"/>
      <c r="W56" s="119"/>
      <c r="X56" s="119">
        <v>4</v>
      </c>
      <c r="Y56" s="119"/>
      <c r="Z56" s="119"/>
      <c r="AA56" s="119"/>
      <c r="AB56" s="119"/>
      <c r="AC56" s="119">
        <v>5</v>
      </c>
      <c r="AD56" s="119"/>
      <c r="AE56" s="119"/>
      <c r="AF56" s="119"/>
      <c r="AG56" s="119"/>
      <c r="AH56" s="119"/>
      <c r="AI56" s="119">
        <v>6</v>
      </c>
      <c r="AJ56" s="119"/>
      <c r="AK56" s="119"/>
      <c r="AL56" s="119"/>
      <c r="AM56" s="119"/>
      <c r="AN56" s="119">
        <v>7</v>
      </c>
      <c r="AO56" s="119"/>
      <c r="AP56" s="119"/>
      <c r="AQ56" s="119"/>
      <c r="AR56" s="119"/>
      <c r="AS56" s="119">
        <v>8</v>
      </c>
      <c r="AT56" s="119"/>
      <c r="AU56" s="119"/>
      <c r="AV56" s="119"/>
      <c r="AW56" s="119"/>
      <c r="AX56" s="119"/>
      <c r="AY56" s="119">
        <v>9</v>
      </c>
      <c r="AZ56" s="119"/>
      <c r="BA56" s="119"/>
      <c r="BB56" s="119"/>
      <c r="BC56" s="119"/>
      <c r="BD56" s="119">
        <v>10</v>
      </c>
      <c r="BE56" s="119"/>
      <c r="BF56" s="119"/>
      <c r="BG56" s="119"/>
      <c r="BH56" s="119"/>
      <c r="BI56" s="103">
        <v>11</v>
      </c>
      <c r="BJ56" s="104"/>
      <c r="BK56" s="104"/>
      <c r="BL56" s="104"/>
      <c r="BM56" s="104"/>
      <c r="BN56" s="105"/>
      <c r="BO56" s="10"/>
      <c r="BP56" s="10"/>
      <c r="BQ56" s="10"/>
    </row>
    <row r="57" spans="1:79" ht="18" hidden="1" customHeight="1" x14ac:dyDescent="0.3">
      <c r="A57" s="119" t="s">
        <v>13</v>
      </c>
      <c r="B57" s="119"/>
      <c r="C57" s="275" t="s">
        <v>14</v>
      </c>
      <c r="D57" s="275"/>
      <c r="E57" s="275"/>
      <c r="F57" s="275"/>
      <c r="G57" s="275"/>
      <c r="H57" s="275"/>
      <c r="I57" s="275"/>
      <c r="J57" s="275"/>
      <c r="K57" s="275"/>
      <c r="L57" s="275"/>
      <c r="M57" s="275"/>
      <c r="N57" s="275"/>
      <c r="O57" s="275"/>
      <c r="P57" s="275"/>
      <c r="Q57" s="275"/>
      <c r="R57" s="275"/>
      <c r="S57" s="261" t="s">
        <v>10</v>
      </c>
      <c r="T57" s="261"/>
      <c r="U57" s="261"/>
      <c r="V57" s="261"/>
      <c r="W57" s="261"/>
      <c r="X57" s="261" t="s">
        <v>9</v>
      </c>
      <c r="Y57" s="261"/>
      <c r="Z57" s="261"/>
      <c r="AA57" s="261"/>
      <c r="AB57" s="261"/>
      <c r="AC57" s="262" t="s">
        <v>16</v>
      </c>
      <c r="AD57" s="263"/>
      <c r="AE57" s="263"/>
      <c r="AF57" s="263"/>
      <c r="AG57" s="263"/>
      <c r="AH57" s="263"/>
      <c r="AI57" s="261" t="s">
        <v>11</v>
      </c>
      <c r="AJ57" s="261"/>
      <c r="AK57" s="261"/>
      <c r="AL57" s="261"/>
      <c r="AM57" s="261"/>
      <c r="AN57" s="261" t="s">
        <v>12</v>
      </c>
      <c r="AO57" s="261"/>
      <c r="AP57" s="261"/>
      <c r="AQ57" s="261"/>
      <c r="AR57" s="261"/>
      <c r="AS57" s="262" t="s">
        <v>16</v>
      </c>
      <c r="AT57" s="263"/>
      <c r="AU57" s="263"/>
      <c r="AV57" s="263"/>
      <c r="AW57" s="263"/>
      <c r="AX57" s="263"/>
      <c r="AY57" s="143" t="s">
        <v>17</v>
      </c>
      <c r="AZ57" s="144"/>
      <c r="BA57" s="144"/>
      <c r="BB57" s="144"/>
      <c r="BC57" s="145"/>
      <c r="BD57" s="143" t="s">
        <v>17</v>
      </c>
      <c r="BE57" s="144"/>
      <c r="BF57" s="144"/>
      <c r="BG57" s="144"/>
      <c r="BH57" s="145"/>
      <c r="BI57" s="263" t="s">
        <v>16</v>
      </c>
      <c r="BJ57" s="263"/>
      <c r="BK57" s="263"/>
      <c r="BL57" s="263"/>
      <c r="BM57" s="263"/>
      <c r="BN57" s="263"/>
      <c r="BO57" s="5"/>
      <c r="BP57" s="5"/>
      <c r="BQ57" s="5"/>
      <c r="CA57" s="1" t="s">
        <v>21</v>
      </c>
    </row>
    <row r="58" spans="1:79" ht="61.5" customHeight="1" x14ac:dyDescent="0.3">
      <c r="A58" s="119">
        <v>1</v>
      </c>
      <c r="B58" s="119"/>
      <c r="C58" s="120" t="s">
        <v>309</v>
      </c>
      <c r="D58" s="257"/>
      <c r="E58" s="257"/>
      <c r="F58" s="257"/>
      <c r="G58" s="257"/>
      <c r="H58" s="257"/>
      <c r="I58" s="257"/>
      <c r="J58" s="257"/>
      <c r="K58" s="257"/>
      <c r="L58" s="257"/>
      <c r="M58" s="257"/>
      <c r="N58" s="257"/>
      <c r="O58" s="257"/>
      <c r="P58" s="257"/>
      <c r="Q58" s="257"/>
      <c r="R58" s="258"/>
      <c r="S58" s="242">
        <f>AA44</f>
        <v>6255339</v>
      </c>
      <c r="T58" s="242"/>
      <c r="U58" s="242"/>
      <c r="V58" s="242"/>
      <c r="W58" s="242"/>
      <c r="X58" s="242">
        <v>0</v>
      </c>
      <c r="Y58" s="242"/>
      <c r="Z58" s="242"/>
      <c r="AA58" s="242"/>
      <c r="AB58" s="242"/>
      <c r="AC58" s="242">
        <f>S58+X58</f>
        <v>6255339</v>
      </c>
      <c r="AD58" s="242"/>
      <c r="AE58" s="242"/>
      <c r="AF58" s="242"/>
      <c r="AG58" s="242"/>
      <c r="AH58" s="242"/>
      <c r="AI58" s="242">
        <f>AP43</f>
        <v>6231489</v>
      </c>
      <c r="AJ58" s="242"/>
      <c r="AK58" s="242"/>
      <c r="AL58" s="242"/>
      <c r="AM58" s="242"/>
      <c r="AN58" s="242">
        <v>0</v>
      </c>
      <c r="AO58" s="242"/>
      <c r="AP58" s="242"/>
      <c r="AQ58" s="242"/>
      <c r="AR58" s="242"/>
      <c r="AS58" s="242">
        <f>AI58+AN58</f>
        <v>6231489</v>
      </c>
      <c r="AT58" s="242"/>
      <c r="AU58" s="242"/>
      <c r="AV58" s="242"/>
      <c r="AW58" s="242"/>
      <c r="AX58" s="242"/>
      <c r="AY58" s="242">
        <f>AI58-S58</f>
        <v>-23850</v>
      </c>
      <c r="AZ58" s="242"/>
      <c r="BA58" s="242"/>
      <c r="BB58" s="242"/>
      <c r="BC58" s="242"/>
      <c r="BD58" s="291">
        <f>AN58-X58</f>
        <v>0</v>
      </c>
      <c r="BE58" s="291"/>
      <c r="BF58" s="291"/>
      <c r="BG58" s="291"/>
      <c r="BH58" s="291"/>
      <c r="BI58" s="291">
        <f>AY58+BD58</f>
        <v>-23850</v>
      </c>
      <c r="BJ58" s="291"/>
      <c r="BK58" s="291"/>
      <c r="BL58" s="291"/>
      <c r="BM58" s="291"/>
      <c r="BN58" s="291"/>
      <c r="BO58" s="6"/>
      <c r="BP58" s="6"/>
      <c r="BQ58" s="6"/>
      <c r="CA58" s="1" t="s">
        <v>22</v>
      </c>
    </row>
    <row r="59" spans="1:79" s="37" customFormat="1" ht="15" hidden="1" customHeight="1" x14ac:dyDescent="0.3">
      <c r="A59" s="270"/>
      <c r="B59" s="270"/>
      <c r="C59" s="271" t="s">
        <v>82</v>
      </c>
      <c r="D59" s="272"/>
      <c r="E59" s="272"/>
      <c r="F59" s="272"/>
      <c r="G59" s="272"/>
      <c r="H59" s="272"/>
      <c r="I59" s="272"/>
      <c r="J59" s="272"/>
      <c r="K59" s="272"/>
      <c r="L59" s="272"/>
      <c r="M59" s="272"/>
      <c r="N59" s="272"/>
      <c r="O59" s="272"/>
      <c r="P59" s="272"/>
      <c r="Q59" s="272"/>
      <c r="R59" s="273"/>
      <c r="S59" s="274">
        <v>5513990</v>
      </c>
      <c r="T59" s="274"/>
      <c r="U59" s="274"/>
      <c r="V59" s="274"/>
      <c r="W59" s="274"/>
      <c r="X59" s="274">
        <v>0</v>
      </c>
      <c r="Y59" s="274"/>
      <c r="Z59" s="274"/>
      <c r="AA59" s="274"/>
      <c r="AB59" s="274"/>
      <c r="AC59" s="274">
        <f>S59+X59</f>
        <v>5513990</v>
      </c>
      <c r="AD59" s="274"/>
      <c r="AE59" s="274"/>
      <c r="AF59" s="274"/>
      <c r="AG59" s="274"/>
      <c r="AH59" s="274"/>
      <c r="AI59" s="274">
        <v>0</v>
      </c>
      <c r="AJ59" s="274"/>
      <c r="AK59" s="274"/>
      <c r="AL59" s="274"/>
      <c r="AM59" s="274"/>
      <c r="AN59" s="274">
        <v>0</v>
      </c>
      <c r="AO59" s="274"/>
      <c r="AP59" s="274"/>
      <c r="AQ59" s="274"/>
      <c r="AR59" s="274"/>
      <c r="AS59" s="274">
        <f>AI59+AN59</f>
        <v>0</v>
      </c>
      <c r="AT59" s="274"/>
      <c r="AU59" s="274"/>
      <c r="AV59" s="274"/>
      <c r="AW59" s="274"/>
      <c r="AX59" s="274"/>
      <c r="AY59" s="274">
        <f>AI59-S59</f>
        <v>-5513990</v>
      </c>
      <c r="AZ59" s="274"/>
      <c r="BA59" s="274"/>
      <c r="BB59" s="274"/>
      <c r="BC59" s="274"/>
      <c r="BD59" s="276">
        <f>AN59-X59</f>
        <v>0</v>
      </c>
      <c r="BE59" s="276"/>
      <c r="BF59" s="276"/>
      <c r="BG59" s="276"/>
      <c r="BH59" s="276"/>
      <c r="BI59" s="276">
        <f>AY59+BD59</f>
        <v>-5513990</v>
      </c>
      <c r="BJ59" s="276"/>
      <c r="BK59" s="276"/>
      <c r="BL59" s="276"/>
      <c r="BM59" s="276"/>
      <c r="BN59" s="276"/>
      <c r="BO59" s="38"/>
      <c r="BP59" s="38"/>
      <c r="BQ59" s="38"/>
    </row>
    <row r="61" spans="1:79" ht="15.75" customHeight="1" x14ac:dyDescent="0.3">
      <c r="A61" s="118" t="s">
        <v>43</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row>
    <row r="62" spans="1:79" ht="15.75" customHeight="1" x14ac:dyDescent="0.3">
      <c r="A62" s="118" t="s">
        <v>61</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row>
    <row r="63" spans="1:79" ht="8.25" customHeight="1" x14ac:dyDescent="0.3"/>
    <row r="64" spans="1:79" s="46" customFormat="1" ht="34" customHeight="1" x14ac:dyDescent="0.25">
      <c r="A64" s="318" t="s">
        <v>3</v>
      </c>
      <c r="B64" s="319"/>
      <c r="C64" s="318" t="s">
        <v>6</v>
      </c>
      <c r="D64" s="323"/>
      <c r="E64" s="323"/>
      <c r="F64" s="323"/>
      <c r="G64" s="323"/>
      <c r="H64" s="323"/>
      <c r="I64" s="319"/>
      <c r="J64" s="318" t="s">
        <v>5</v>
      </c>
      <c r="K64" s="323"/>
      <c r="L64" s="323"/>
      <c r="M64" s="323"/>
      <c r="N64" s="319"/>
      <c r="O64" s="318" t="s">
        <v>4</v>
      </c>
      <c r="P64" s="323"/>
      <c r="Q64" s="323"/>
      <c r="R64" s="323"/>
      <c r="S64" s="323"/>
      <c r="T64" s="323"/>
      <c r="U64" s="323"/>
      <c r="V64" s="323"/>
      <c r="W64" s="323"/>
      <c r="X64" s="319"/>
      <c r="Y64" s="248" t="s">
        <v>25</v>
      </c>
      <c r="Z64" s="248"/>
      <c r="AA64" s="248"/>
      <c r="AB64" s="248"/>
      <c r="AC64" s="248"/>
      <c r="AD64" s="248"/>
      <c r="AE64" s="248"/>
      <c r="AF64" s="248"/>
      <c r="AG64" s="248"/>
      <c r="AH64" s="248"/>
      <c r="AI64" s="248"/>
      <c r="AJ64" s="248"/>
      <c r="AK64" s="248"/>
      <c r="AL64" s="248"/>
      <c r="AM64" s="248"/>
      <c r="AN64" s="248" t="s">
        <v>45</v>
      </c>
      <c r="AO64" s="248"/>
      <c r="AP64" s="248"/>
      <c r="AQ64" s="248"/>
      <c r="AR64" s="248"/>
      <c r="AS64" s="248"/>
      <c r="AT64" s="248"/>
      <c r="AU64" s="248"/>
      <c r="AV64" s="248"/>
      <c r="AW64" s="248"/>
      <c r="AX64" s="248"/>
      <c r="AY64" s="248"/>
      <c r="AZ64" s="248"/>
      <c r="BA64" s="248"/>
      <c r="BB64" s="248"/>
      <c r="BC64" s="322" t="s">
        <v>0</v>
      </c>
      <c r="BD64" s="322"/>
      <c r="BE64" s="322"/>
      <c r="BF64" s="322"/>
      <c r="BG64" s="322"/>
      <c r="BH64" s="322"/>
      <c r="BI64" s="322"/>
      <c r="BJ64" s="322"/>
      <c r="BK64" s="322"/>
      <c r="BL64" s="322"/>
      <c r="BM64" s="322"/>
      <c r="BN64" s="322"/>
      <c r="BO64" s="322"/>
      <c r="BP64" s="322"/>
      <c r="BQ64" s="322"/>
      <c r="BR64" s="56"/>
      <c r="BS64" s="56"/>
      <c r="BT64" s="56"/>
      <c r="BU64" s="56"/>
      <c r="BV64" s="56"/>
      <c r="BW64" s="56"/>
      <c r="BX64" s="56"/>
      <c r="BY64" s="56"/>
      <c r="BZ64" s="51"/>
    </row>
    <row r="65" spans="1:79" s="46" customFormat="1" ht="28" customHeight="1" x14ac:dyDescent="0.25">
      <c r="A65" s="320"/>
      <c r="B65" s="321"/>
      <c r="C65" s="320"/>
      <c r="D65" s="324"/>
      <c r="E65" s="324"/>
      <c r="F65" s="324"/>
      <c r="G65" s="324"/>
      <c r="H65" s="324"/>
      <c r="I65" s="321"/>
      <c r="J65" s="320"/>
      <c r="K65" s="324"/>
      <c r="L65" s="324"/>
      <c r="M65" s="324"/>
      <c r="N65" s="321"/>
      <c r="O65" s="320"/>
      <c r="P65" s="324"/>
      <c r="Q65" s="324"/>
      <c r="R65" s="324"/>
      <c r="S65" s="324"/>
      <c r="T65" s="324"/>
      <c r="U65" s="324"/>
      <c r="V65" s="324"/>
      <c r="W65" s="324"/>
      <c r="X65" s="321"/>
      <c r="Y65" s="89" t="s">
        <v>2</v>
      </c>
      <c r="Z65" s="325"/>
      <c r="AA65" s="325"/>
      <c r="AB65" s="325"/>
      <c r="AC65" s="90"/>
      <c r="AD65" s="89" t="s">
        <v>1</v>
      </c>
      <c r="AE65" s="325"/>
      <c r="AF65" s="325"/>
      <c r="AG65" s="325"/>
      <c r="AH65" s="90"/>
      <c r="AI65" s="248" t="s">
        <v>26</v>
      </c>
      <c r="AJ65" s="248"/>
      <c r="AK65" s="248"/>
      <c r="AL65" s="248"/>
      <c r="AM65" s="248"/>
      <c r="AN65" s="248" t="s">
        <v>2</v>
      </c>
      <c r="AO65" s="248"/>
      <c r="AP65" s="248"/>
      <c r="AQ65" s="248"/>
      <c r="AR65" s="248"/>
      <c r="AS65" s="248" t="s">
        <v>1</v>
      </c>
      <c r="AT65" s="248"/>
      <c r="AU65" s="248"/>
      <c r="AV65" s="248"/>
      <c r="AW65" s="248"/>
      <c r="AX65" s="248" t="s">
        <v>26</v>
      </c>
      <c r="AY65" s="248"/>
      <c r="AZ65" s="248"/>
      <c r="BA65" s="248"/>
      <c r="BB65" s="248"/>
      <c r="BC65" s="248" t="s">
        <v>2</v>
      </c>
      <c r="BD65" s="248"/>
      <c r="BE65" s="248"/>
      <c r="BF65" s="248"/>
      <c r="BG65" s="248"/>
      <c r="BH65" s="248" t="s">
        <v>1</v>
      </c>
      <c r="BI65" s="248"/>
      <c r="BJ65" s="248"/>
      <c r="BK65" s="248"/>
      <c r="BL65" s="248"/>
      <c r="BM65" s="248" t="s">
        <v>26</v>
      </c>
      <c r="BN65" s="248"/>
      <c r="BO65" s="248"/>
      <c r="BP65" s="248"/>
      <c r="BQ65" s="248"/>
      <c r="BR65" s="50"/>
      <c r="BS65" s="50"/>
      <c r="BT65" s="50"/>
      <c r="BU65" s="50"/>
      <c r="BV65" s="50"/>
      <c r="BW65" s="50"/>
      <c r="BX65" s="50"/>
      <c r="BY65" s="50"/>
      <c r="BZ65" s="51"/>
    </row>
    <row r="66" spans="1:79" s="46" customFormat="1" ht="16" customHeight="1" x14ac:dyDescent="0.25">
      <c r="A66" s="248">
        <v>1</v>
      </c>
      <c r="B66" s="248"/>
      <c r="C66" s="248">
        <v>2</v>
      </c>
      <c r="D66" s="248"/>
      <c r="E66" s="248"/>
      <c r="F66" s="248"/>
      <c r="G66" s="248"/>
      <c r="H66" s="248"/>
      <c r="I66" s="248"/>
      <c r="J66" s="248">
        <v>3</v>
      </c>
      <c r="K66" s="248"/>
      <c r="L66" s="248"/>
      <c r="M66" s="248"/>
      <c r="N66" s="248"/>
      <c r="O66" s="248">
        <v>4</v>
      </c>
      <c r="P66" s="248"/>
      <c r="Q66" s="248"/>
      <c r="R66" s="248"/>
      <c r="S66" s="248"/>
      <c r="T66" s="248"/>
      <c r="U66" s="248"/>
      <c r="V66" s="248"/>
      <c r="W66" s="248"/>
      <c r="X66" s="248"/>
      <c r="Y66" s="248">
        <v>5</v>
      </c>
      <c r="Z66" s="248"/>
      <c r="AA66" s="248"/>
      <c r="AB66" s="248"/>
      <c r="AC66" s="248"/>
      <c r="AD66" s="248">
        <v>6</v>
      </c>
      <c r="AE66" s="248"/>
      <c r="AF66" s="248"/>
      <c r="AG66" s="248"/>
      <c r="AH66" s="248"/>
      <c r="AI66" s="248">
        <v>7</v>
      </c>
      <c r="AJ66" s="248"/>
      <c r="AK66" s="248"/>
      <c r="AL66" s="248"/>
      <c r="AM66" s="248"/>
      <c r="AN66" s="89">
        <v>8</v>
      </c>
      <c r="AO66" s="325"/>
      <c r="AP66" s="325"/>
      <c r="AQ66" s="325"/>
      <c r="AR66" s="90"/>
      <c r="AS66" s="89">
        <v>9</v>
      </c>
      <c r="AT66" s="325"/>
      <c r="AU66" s="325"/>
      <c r="AV66" s="325"/>
      <c r="AW66" s="90"/>
      <c r="AX66" s="89">
        <v>10</v>
      </c>
      <c r="AY66" s="325"/>
      <c r="AZ66" s="325"/>
      <c r="BA66" s="325"/>
      <c r="BB66" s="90"/>
      <c r="BC66" s="89">
        <v>11</v>
      </c>
      <c r="BD66" s="325"/>
      <c r="BE66" s="325"/>
      <c r="BF66" s="325"/>
      <c r="BG66" s="90"/>
      <c r="BH66" s="89">
        <v>12</v>
      </c>
      <c r="BI66" s="325"/>
      <c r="BJ66" s="325"/>
      <c r="BK66" s="325"/>
      <c r="BL66" s="90"/>
      <c r="BM66" s="89">
        <v>13</v>
      </c>
      <c r="BN66" s="325"/>
      <c r="BO66" s="325"/>
      <c r="BP66" s="325"/>
      <c r="BQ66" s="90"/>
      <c r="BR66" s="50"/>
      <c r="BS66" s="50"/>
      <c r="BT66" s="50"/>
      <c r="BU66" s="50"/>
      <c r="BV66" s="50"/>
      <c r="BW66" s="50"/>
      <c r="BX66" s="50"/>
      <c r="BY66" s="50"/>
      <c r="BZ66" s="51"/>
    </row>
    <row r="67" spans="1:79" ht="12.75" hidden="1" customHeight="1" x14ac:dyDescent="0.3">
      <c r="A67" s="119" t="s">
        <v>36</v>
      </c>
      <c r="B67" s="119"/>
      <c r="C67" s="120" t="s">
        <v>14</v>
      </c>
      <c r="D67" s="121"/>
      <c r="E67" s="121"/>
      <c r="F67" s="121"/>
      <c r="G67" s="121"/>
      <c r="H67" s="121"/>
      <c r="I67" s="122"/>
      <c r="J67" s="119" t="s">
        <v>15</v>
      </c>
      <c r="K67" s="119"/>
      <c r="L67" s="119"/>
      <c r="M67" s="119"/>
      <c r="N67" s="119"/>
      <c r="O67" s="275" t="s">
        <v>37</v>
      </c>
      <c r="P67" s="275"/>
      <c r="Q67" s="275"/>
      <c r="R67" s="275"/>
      <c r="S67" s="275"/>
      <c r="T67" s="275"/>
      <c r="U67" s="275"/>
      <c r="V67" s="275"/>
      <c r="W67" s="275"/>
      <c r="X67" s="120"/>
      <c r="Y67" s="261" t="s">
        <v>10</v>
      </c>
      <c r="Z67" s="261"/>
      <c r="AA67" s="261"/>
      <c r="AB67" s="261"/>
      <c r="AC67" s="261"/>
      <c r="AD67" s="261" t="s">
        <v>29</v>
      </c>
      <c r="AE67" s="261"/>
      <c r="AF67" s="261"/>
      <c r="AG67" s="261"/>
      <c r="AH67" s="261"/>
      <c r="AI67" s="261" t="s">
        <v>77</v>
      </c>
      <c r="AJ67" s="261"/>
      <c r="AK67" s="261"/>
      <c r="AL67" s="261"/>
      <c r="AM67" s="261"/>
      <c r="AN67" s="261" t="s">
        <v>30</v>
      </c>
      <c r="AO67" s="261"/>
      <c r="AP67" s="261"/>
      <c r="AQ67" s="261"/>
      <c r="AR67" s="261"/>
      <c r="AS67" s="261" t="s">
        <v>11</v>
      </c>
      <c r="AT67" s="261"/>
      <c r="AU67" s="261"/>
      <c r="AV67" s="261"/>
      <c r="AW67" s="261"/>
      <c r="AX67" s="261" t="s">
        <v>78</v>
      </c>
      <c r="AY67" s="261"/>
      <c r="AZ67" s="261"/>
      <c r="BA67" s="261"/>
      <c r="BB67" s="261"/>
      <c r="BC67" s="261" t="s">
        <v>32</v>
      </c>
      <c r="BD67" s="261"/>
      <c r="BE67" s="261"/>
      <c r="BF67" s="261"/>
      <c r="BG67" s="261"/>
      <c r="BH67" s="261" t="s">
        <v>32</v>
      </c>
      <c r="BI67" s="261"/>
      <c r="BJ67" s="261"/>
      <c r="BK67" s="261"/>
      <c r="BL67" s="261"/>
      <c r="BM67" s="278" t="s">
        <v>16</v>
      </c>
      <c r="BN67" s="278"/>
      <c r="BO67" s="278"/>
      <c r="BP67" s="278"/>
      <c r="BQ67" s="278"/>
      <c r="BR67" s="10"/>
      <c r="BS67" s="10"/>
      <c r="BT67" s="7"/>
      <c r="BU67" s="7"/>
      <c r="BV67" s="7"/>
      <c r="BW67" s="7"/>
      <c r="BX67" s="7"/>
      <c r="BY67" s="7"/>
      <c r="BZ67" s="7"/>
      <c r="CA67" s="1" t="s">
        <v>23</v>
      </c>
    </row>
    <row r="68" spans="1:79" s="37" customFormat="1" ht="15" x14ac:dyDescent="0.3">
      <c r="A68" s="270">
        <v>0</v>
      </c>
      <c r="B68" s="270"/>
      <c r="C68" s="280" t="s">
        <v>83</v>
      </c>
      <c r="D68" s="280"/>
      <c r="E68" s="280"/>
      <c r="F68" s="280"/>
      <c r="G68" s="280"/>
      <c r="H68" s="280"/>
      <c r="I68" s="280"/>
      <c r="J68" s="280" t="s">
        <v>84</v>
      </c>
      <c r="K68" s="280"/>
      <c r="L68" s="280"/>
      <c r="M68" s="280"/>
      <c r="N68" s="280"/>
      <c r="O68" s="280" t="s">
        <v>84</v>
      </c>
      <c r="P68" s="280"/>
      <c r="Q68" s="280"/>
      <c r="R68" s="280"/>
      <c r="S68" s="280"/>
      <c r="T68" s="280"/>
      <c r="U68" s="280"/>
      <c r="V68" s="280"/>
      <c r="W68" s="280"/>
      <c r="X68" s="280"/>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39"/>
      <c r="BS68" s="39"/>
      <c r="BT68" s="39"/>
      <c r="BU68" s="39"/>
      <c r="BV68" s="39"/>
      <c r="BW68" s="39"/>
      <c r="BX68" s="39"/>
      <c r="BY68" s="39"/>
      <c r="BZ68" s="40"/>
      <c r="CA68" s="37" t="s">
        <v>24</v>
      </c>
    </row>
    <row r="69" spans="1:79" ht="59.5" customHeight="1" x14ac:dyDescent="0.3">
      <c r="A69" s="248">
        <v>1</v>
      </c>
      <c r="B69" s="248"/>
      <c r="C69" s="91" t="s">
        <v>413</v>
      </c>
      <c r="D69" s="249"/>
      <c r="E69" s="249"/>
      <c r="F69" s="249"/>
      <c r="G69" s="249"/>
      <c r="H69" s="249"/>
      <c r="I69" s="250"/>
      <c r="J69" s="251" t="s">
        <v>85</v>
      </c>
      <c r="K69" s="251"/>
      <c r="L69" s="251"/>
      <c r="M69" s="251"/>
      <c r="N69" s="251"/>
      <c r="O69" s="94" t="s">
        <v>217</v>
      </c>
      <c r="P69" s="252"/>
      <c r="Q69" s="252"/>
      <c r="R69" s="252"/>
      <c r="S69" s="252"/>
      <c r="T69" s="252"/>
      <c r="U69" s="252"/>
      <c r="V69" s="252"/>
      <c r="W69" s="252"/>
      <c r="X69" s="253"/>
      <c r="Y69" s="242">
        <v>2</v>
      </c>
      <c r="Z69" s="242"/>
      <c r="AA69" s="242"/>
      <c r="AB69" s="242"/>
      <c r="AC69" s="242"/>
      <c r="AD69" s="242">
        <v>0</v>
      </c>
      <c r="AE69" s="242"/>
      <c r="AF69" s="242"/>
      <c r="AG69" s="242"/>
      <c r="AH69" s="242"/>
      <c r="AI69" s="242">
        <v>2</v>
      </c>
      <c r="AJ69" s="242"/>
      <c r="AK69" s="242"/>
      <c r="AL69" s="242"/>
      <c r="AM69" s="242"/>
      <c r="AN69" s="242">
        <v>2</v>
      </c>
      <c r="AO69" s="242"/>
      <c r="AP69" s="242"/>
      <c r="AQ69" s="242"/>
      <c r="AR69" s="242"/>
      <c r="AS69" s="242">
        <v>0</v>
      </c>
      <c r="AT69" s="242"/>
      <c r="AU69" s="242"/>
      <c r="AV69" s="242"/>
      <c r="AW69" s="242"/>
      <c r="AX69" s="242">
        <v>2</v>
      </c>
      <c r="AY69" s="242"/>
      <c r="AZ69" s="242"/>
      <c r="BA69" s="242"/>
      <c r="BB69" s="242"/>
      <c r="BC69" s="242">
        <f>AN69-Y69</f>
        <v>0</v>
      </c>
      <c r="BD69" s="242"/>
      <c r="BE69" s="242"/>
      <c r="BF69" s="242"/>
      <c r="BG69" s="242"/>
      <c r="BH69" s="242">
        <f>AS69-AD69</f>
        <v>0</v>
      </c>
      <c r="BI69" s="242"/>
      <c r="BJ69" s="242"/>
      <c r="BK69" s="242"/>
      <c r="BL69" s="242"/>
      <c r="BM69" s="242">
        <v>0</v>
      </c>
      <c r="BN69" s="242"/>
      <c r="BO69" s="242"/>
      <c r="BP69" s="242"/>
      <c r="BQ69" s="242"/>
      <c r="BR69" s="9"/>
      <c r="BS69" s="9"/>
      <c r="BT69" s="9"/>
      <c r="BU69" s="9"/>
      <c r="BV69" s="9"/>
      <c r="BW69" s="9"/>
      <c r="BX69" s="9"/>
      <c r="BY69" s="9"/>
      <c r="BZ69" s="7"/>
    </row>
    <row r="70" spans="1:79" ht="26" hidden="1" customHeight="1" x14ac:dyDescent="0.3">
      <c r="A70" s="248">
        <v>0</v>
      </c>
      <c r="B70" s="248"/>
      <c r="C70" s="91" t="s">
        <v>220</v>
      </c>
      <c r="D70" s="249"/>
      <c r="E70" s="249"/>
      <c r="F70" s="249"/>
      <c r="G70" s="249"/>
      <c r="H70" s="249"/>
      <c r="I70" s="250"/>
      <c r="J70" s="251" t="s">
        <v>86</v>
      </c>
      <c r="K70" s="251"/>
      <c r="L70" s="251"/>
      <c r="M70" s="251"/>
      <c r="N70" s="251"/>
      <c r="O70" s="94" t="s">
        <v>221</v>
      </c>
      <c r="P70" s="252"/>
      <c r="Q70" s="252"/>
      <c r="R70" s="252"/>
      <c r="S70" s="252"/>
      <c r="T70" s="252"/>
      <c r="U70" s="252"/>
      <c r="V70" s="252"/>
      <c r="W70" s="252"/>
      <c r="X70" s="253"/>
      <c r="Y70" s="242">
        <v>0</v>
      </c>
      <c r="Z70" s="242"/>
      <c r="AA70" s="242"/>
      <c r="AB70" s="242"/>
      <c r="AC70" s="242"/>
      <c r="AD70" s="242">
        <v>0</v>
      </c>
      <c r="AE70" s="242"/>
      <c r="AF70" s="242"/>
      <c r="AG70" s="242"/>
      <c r="AH70" s="242"/>
      <c r="AI70" s="242">
        <v>0</v>
      </c>
      <c r="AJ70" s="242"/>
      <c r="AK70" s="242"/>
      <c r="AL70" s="242"/>
      <c r="AM70" s="242"/>
      <c r="AN70" s="242">
        <v>0</v>
      </c>
      <c r="AO70" s="242"/>
      <c r="AP70" s="242"/>
      <c r="AQ70" s="242"/>
      <c r="AR70" s="242"/>
      <c r="AS70" s="242">
        <v>0</v>
      </c>
      <c r="AT70" s="242"/>
      <c r="AU70" s="242"/>
      <c r="AV70" s="242"/>
      <c r="AW70" s="242"/>
      <c r="AX70" s="242">
        <v>0</v>
      </c>
      <c r="AY70" s="242"/>
      <c r="AZ70" s="242"/>
      <c r="BA70" s="242"/>
      <c r="BB70" s="242"/>
      <c r="BC70" s="242">
        <f>AN70-Y70</f>
        <v>0</v>
      </c>
      <c r="BD70" s="242"/>
      <c r="BE70" s="242"/>
      <c r="BF70" s="242"/>
      <c r="BG70" s="242"/>
      <c r="BH70" s="242">
        <f>AS70-AD70</f>
        <v>0</v>
      </c>
      <c r="BI70" s="242"/>
      <c r="BJ70" s="242"/>
      <c r="BK70" s="242"/>
      <c r="BL70" s="242"/>
      <c r="BM70" s="242">
        <v>0</v>
      </c>
      <c r="BN70" s="242"/>
      <c r="BO70" s="242"/>
      <c r="BP70" s="242"/>
      <c r="BQ70" s="242"/>
      <c r="BR70" s="9"/>
      <c r="BS70" s="9"/>
      <c r="BT70" s="9"/>
      <c r="BU70" s="9"/>
      <c r="BV70" s="9"/>
      <c r="BW70" s="9"/>
      <c r="BX70" s="9"/>
      <c r="BY70" s="9"/>
      <c r="BZ70" s="7"/>
    </row>
    <row r="71" spans="1:79" ht="77.5" customHeight="1" x14ac:dyDescent="0.3">
      <c r="A71" s="248">
        <v>2</v>
      </c>
      <c r="B71" s="248"/>
      <c r="C71" s="91" t="s">
        <v>414</v>
      </c>
      <c r="D71" s="249"/>
      <c r="E71" s="249"/>
      <c r="F71" s="249"/>
      <c r="G71" s="249"/>
      <c r="H71" s="249"/>
      <c r="I71" s="250"/>
      <c r="J71" s="251" t="s">
        <v>93</v>
      </c>
      <c r="K71" s="251"/>
      <c r="L71" s="251"/>
      <c r="M71" s="251"/>
      <c r="N71" s="251"/>
      <c r="O71" s="94" t="s">
        <v>218</v>
      </c>
      <c r="P71" s="252"/>
      <c r="Q71" s="252"/>
      <c r="R71" s="252"/>
      <c r="S71" s="252"/>
      <c r="T71" s="252"/>
      <c r="U71" s="252"/>
      <c r="V71" s="252"/>
      <c r="W71" s="252"/>
      <c r="X71" s="253"/>
      <c r="Y71" s="242">
        <f>S58</f>
        <v>6255339</v>
      </c>
      <c r="Z71" s="242"/>
      <c r="AA71" s="242"/>
      <c r="AB71" s="242"/>
      <c r="AC71" s="242"/>
      <c r="AD71" s="242">
        <v>0</v>
      </c>
      <c r="AE71" s="242"/>
      <c r="AF71" s="242"/>
      <c r="AG71" s="242"/>
      <c r="AH71" s="242"/>
      <c r="AI71" s="242">
        <f>Y71</f>
        <v>6255339</v>
      </c>
      <c r="AJ71" s="242"/>
      <c r="AK71" s="242"/>
      <c r="AL71" s="242"/>
      <c r="AM71" s="242"/>
      <c r="AN71" s="242">
        <f>AI58</f>
        <v>6231489</v>
      </c>
      <c r="AO71" s="242"/>
      <c r="AP71" s="242"/>
      <c r="AQ71" s="242"/>
      <c r="AR71" s="242"/>
      <c r="AS71" s="242">
        <v>0</v>
      </c>
      <c r="AT71" s="242"/>
      <c r="AU71" s="242"/>
      <c r="AV71" s="242"/>
      <c r="AW71" s="242"/>
      <c r="AX71" s="242">
        <f>AN71</f>
        <v>6231489</v>
      </c>
      <c r="AY71" s="242"/>
      <c r="AZ71" s="242"/>
      <c r="BA71" s="242"/>
      <c r="BB71" s="242"/>
      <c r="BC71" s="242">
        <f>AN71-Y71</f>
        <v>-23850</v>
      </c>
      <c r="BD71" s="242"/>
      <c r="BE71" s="242"/>
      <c r="BF71" s="242"/>
      <c r="BG71" s="242"/>
      <c r="BH71" s="242">
        <f>AS71-AD71</f>
        <v>0</v>
      </c>
      <c r="BI71" s="242"/>
      <c r="BJ71" s="242"/>
      <c r="BK71" s="242"/>
      <c r="BL71" s="242"/>
      <c r="BM71" s="242">
        <f>BC71</f>
        <v>-23850</v>
      </c>
      <c r="BN71" s="242"/>
      <c r="BO71" s="242"/>
      <c r="BP71" s="242"/>
      <c r="BQ71" s="242"/>
      <c r="BR71" s="9"/>
      <c r="BS71" s="9"/>
      <c r="BT71" s="9"/>
      <c r="BU71" s="9"/>
      <c r="BV71" s="9"/>
      <c r="BW71" s="9"/>
      <c r="BX71" s="9"/>
      <c r="BY71" s="9"/>
      <c r="BZ71" s="7"/>
    </row>
    <row r="72" spans="1:79" ht="63.5" customHeight="1" x14ac:dyDescent="0.3">
      <c r="A72" s="248">
        <v>3</v>
      </c>
      <c r="B72" s="248"/>
      <c r="C72" s="91" t="s">
        <v>415</v>
      </c>
      <c r="D72" s="249"/>
      <c r="E72" s="249"/>
      <c r="F72" s="249"/>
      <c r="G72" s="249"/>
      <c r="H72" s="249"/>
      <c r="I72" s="250"/>
      <c r="J72" s="251" t="s">
        <v>85</v>
      </c>
      <c r="K72" s="251"/>
      <c r="L72" s="251"/>
      <c r="M72" s="251"/>
      <c r="N72" s="251"/>
      <c r="O72" s="94" t="s">
        <v>87</v>
      </c>
      <c r="P72" s="252"/>
      <c r="Q72" s="252"/>
      <c r="R72" s="252"/>
      <c r="S72" s="252"/>
      <c r="T72" s="252"/>
      <c r="U72" s="252"/>
      <c r="V72" s="252"/>
      <c r="W72" s="252"/>
      <c r="X72" s="253"/>
      <c r="Y72" s="242">
        <v>43</v>
      </c>
      <c r="Z72" s="242"/>
      <c r="AA72" s="242"/>
      <c r="AB72" s="242"/>
      <c r="AC72" s="242"/>
      <c r="AD72" s="242">
        <v>0</v>
      </c>
      <c r="AE72" s="242"/>
      <c r="AF72" s="242"/>
      <c r="AG72" s="242"/>
      <c r="AH72" s="242"/>
      <c r="AI72" s="242">
        <v>43</v>
      </c>
      <c r="AJ72" s="242"/>
      <c r="AK72" s="242"/>
      <c r="AL72" s="242"/>
      <c r="AM72" s="242"/>
      <c r="AN72" s="242">
        <v>43</v>
      </c>
      <c r="AO72" s="242"/>
      <c r="AP72" s="242"/>
      <c r="AQ72" s="242"/>
      <c r="AR72" s="242"/>
      <c r="AS72" s="242">
        <v>0</v>
      </c>
      <c r="AT72" s="242"/>
      <c r="AU72" s="242"/>
      <c r="AV72" s="242"/>
      <c r="AW72" s="242"/>
      <c r="AX72" s="242">
        <v>43</v>
      </c>
      <c r="AY72" s="242"/>
      <c r="AZ72" s="242"/>
      <c r="BA72" s="242"/>
      <c r="BB72" s="242"/>
      <c r="BC72" s="242">
        <f>AN72-Y72</f>
        <v>0</v>
      </c>
      <c r="BD72" s="242"/>
      <c r="BE72" s="242"/>
      <c r="BF72" s="242"/>
      <c r="BG72" s="242"/>
      <c r="BH72" s="242">
        <f>AS72-AD72</f>
        <v>0</v>
      </c>
      <c r="BI72" s="242"/>
      <c r="BJ72" s="242"/>
      <c r="BK72" s="242"/>
      <c r="BL72" s="242"/>
      <c r="BM72" s="242">
        <v>0</v>
      </c>
      <c r="BN72" s="242"/>
      <c r="BO72" s="242"/>
      <c r="BP72" s="242"/>
      <c r="BQ72" s="242"/>
      <c r="BR72" s="9"/>
      <c r="BS72" s="9"/>
      <c r="BT72" s="9"/>
      <c r="BU72" s="9"/>
      <c r="BV72" s="9"/>
      <c r="BW72" s="9"/>
      <c r="BX72" s="9"/>
      <c r="BY72" s="9"/>
      <c r="BZ72" s="7"/>
    </row>
    <row r="73" spans="1:79" ht="27.5" customHeight="1" x14ac:dyDescent="0.3">
      <c r="A73" s="248">
        <v>4</v>
      </c>
      <c r="B73" s="248"/>
      <c r="C73" s="91" t="s">
        <v>397</v>
      </c>
      <c r="D73" s="249"/>
      <c r="E73" s="249"/>
      <c r="F73" s="249"/>
      <c r="G73" s="249"/>
      <c r="H73" s="249"/>
      <c r="I73" s="250"/>
      <c r="J73" s="251" t="s">
        <v>85</v>
      </c>
      <c r="K73" s="251"/>
      <c r="L73" s="251"/>
      <c r="M73" s="251"/>
      <c r="N73" s="251"/>
      <c r="O73" s="94" t="s">
        <v>87</v>
      </c>
      <c r="P73" s="252"/>
      <c r="Q73" s="252"/>
      <c r="R73" s="252"/>
      <c r="S73" s="252"/>
      <c r="T73" s="252"/>
      <c r="U73" s="252"/>
      <c r="V73" s="252"/>
      <c r="W73" s="252"/>
      <c r="X73" s="253"/>
      <c r="Y73" s="242">
        <v>24</v>
      </c>
      <c r="Z73" s="242"/>
      <c r="AA73" s="242"/>
      <c r="AB73" s="242"/>
      <c r="AC73" s="242"/>
      <c r="AD73" s="242">
        <v>0</v>
      </c>
      <c r="AE73" s="242"/>
      <c r="AF73" s="242"/>
      <c r="AG73" s="242"/>
      <c r="AH73" s="242"/>
      <c r="AI73" s="242">
        <v>24</v>
      </c>
      <c r="AJ73" s="242"/>
      <c r="AK73" s="242"/>
      <c r="AL73" s="242"/>
      <c r="AM73" s="242"/>
      <c r="AN73" s="242">
        <v>24</v>
      </c>
      <c r="AO73" s="242"/>
      <c r="AP73" s="242"/>
      <c r="AQ73" s="242"/>
      <c r="AR73" s="242"/>
      <c r="AS73" s="242">
        <v>0</v>
      </c>
      <c r="AT73" s="242"/>
      <c r="AU73" s="242"/>
      <c r="AV73" s="242"/>
      <c r="AW73" s="242"/>
      <c r="AX73" s="242">
        <v>24</v>
      </c>
      <c r="AY73" s="242"/>
      <c r="AZ73" s="242"/>
      <c r="BA73" s="242"/>
      <c r="BB73" s="242"/>
      <c r="BC73" s="242">
        <f>AN73-Y73</f>
        <v>0</v>
      </c>
      <c r="BD73" s="242"/>
      <c r="BE73" s="242"/>
      <c r="BF73" s="242"/>
      <c r="BG73" s="242"/>
      <c r="BH73" s="242">
        <f>AS73-AD73</f>
        <v>0</v>
      </c>
      <c r="BI73" s="242"/>
      <c r="BJ73" s="242"/>
      <c r="BK73" s="242"/>
      <c r="BL73" s="242"/>
      <c r="BM73" s="242">
        <v>-5</v>
      </c>
      <c r="BN73" s="242"/>
      <c r="BO73" s="242"/>
      <c r="BP73" s="242"/>
      <c r="BQ73" s="242"/>
      <c r="BR73" s="9"/>
      <c r="BS73" s="9"/>
      <c r="BT73" s="9"/>
      <c r="BU73" s="9"/>
      <c r="BV73" s="9"/>
      <c r="BW73" s="9"/>
      <c r="BX73" s="9"/>
      <c r="BY73" s="9"/>
      <c r="BZ73" s="7"/>
    </row>
    <row r="74" spans="1:79" s="37" customFormat="1" ht="15" x14ac:dyDescent="0.3">
      <c r="A74" s="299">
        <v>0</v>
      </c>
      <c r="B74" s="299"/>
      <c r="C74" s="192" t="s">
        <v>89</v>
      </c>
      <c r="D74" s="272"/>
      <c r="E74" s="272"/>
      <c r="F74" s="272"/>
      <c r="G74" s="272"/>
      <c r="H74" s="272"/>
      <c r="I74" s="273"/>
      <c r="J74" s="280" t="s">
        <v>84</v>
      </c>
      <c r="K74" s="280"/>
      <c r="L74" s="280"/>
      <c r="M74" s="280"/>
      <c r="N74" s="280"/>
      <c r="O74" s="192" t="s">
        <v>84</v>
      </c>
      <c r="P74" s="272"/>
      <c r="Q74" s="272"/>
      <c r="R74" s="272"/>
      <c r="S74" s="272"/>
      <c r="T74" s="272"/>
      <c r="U74" s="272"/>
      <c r="V74" s="272"/>
      <c r="W74" s="272"/>
      <c r="X74" s="273"/>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39"/>
      <c r="BS74" s="39"/>
      <c r="BT74" s="39"/>
      <c r="BU74" s="39"/>
      <c r="BV74" s="39"/>
      <c r="BW74" s="39"/>
      <c r="BX74" s="39"/>
      <c r="BY74" s="39"/>
      <c r="BZ74" s="40"/>
    </row>
    <row r="75" spans="1:79" ht="51" customHeight="1" x14ac:dyDescent="0.3">
      <c r="A75" s="248">
        <v>5</v>
      </c>
      <c r="B75" s="248"/>
      <c r="C75" s="91" t="s">
        <v>416</v>
      </c>
      <c r="D75" s="249"/>
      <c r="E75" s="249"/>
      <c r="F75" s="249"/>
      <c r="G75" s="249"/>
      <c r="H75" s="249"/>
      <c r="I75" s="250"/>
      <c r="J75" s="251" t="s">
        <v>86</v>
      </c>
      <c r="K75" s="251"/>
      <c r="L75" s="251"/>
      <c r="M75" s="251"/>
      <c r="N75" s="251"/>
      <c r="O75" s="94" t="s">
        <v>237</v>
      </c>
      <c r="P75" s="252"/>
      <c r="Q75" s="252"/>
      <c r="R75" s="252"/>
      <c r="S75" s="252"/>
      <c r="T75" s="252"/>
      <c r="U75" s="252"/>
      <c r="V75" s="252"/>
      <c r="W75" s="252"/>
      <c r="X75" s="253"/>
      <c r="Y75" s="242">
        <v>331</v>
      </c>
      <c r="Z75" s="242"/>
      <c r="AA75" s="242"/>
      <c r="AB75" s="242"/>
      <c r="AC75" s="242"/>
      <c r="AD75" s="242">
        <v>0</v>
      </c>
      <c r="AE75" s="242"/>
      <c r="AF75" s="242"/>
      <c r="AG75" s="242"/>
      <c r="AH75" s="242"/>
      <c r="AI75" s="242">
        <f>Y75</f>
        <v>331</v>
      </c>
      <c r="AJ75" s="242"/>
      <c r="AK75" s="242"/>
      <c r="AL75" s="242"/>
      <c r="AM75" s="242"/>
      <c r="AN75" s="242">
        <v>374</v>
      </c>
      <c r="AO75" s="242"/>
      <c r="AP75" s="242"/>
      <c r="AQ75" s="242"/>
      <c r="AR75" s="242"/>
      <c r="AS75" s="242">
        <v>0</v>
      </c>
      <c r="AT75" s="242"/>
      <c r="AU75" s="242"/>
      <c r="AV75" s="242"/>
      <c r="AW75" s="242"/>
      <c r="AX75" s="242">
        <f>AN75</f>
        <v>374</v>
      </c>
      <c r="AY75" s="242"/>
      <c r="AZ75" s="242"/>
      <c r="BA75" s="242"/>
      <c r="BB75" s="242"/>
      <c r="BC75" s="242">
        <f>AN75-Y75</f>
        <v>43</v>
      </c>
      <c r="BD75" s="242"/>
      <c r="BE75" s="242"/>
      <c r="BF75" s="242"/>
      <c r="BG75" s="242"/>
      <c r="BH75" s="242">
        <f>AS75-AD75</f>
        <v>0</v>
      </c>
      <c r="BI75" s="242"/>
      <c r="BJ75" s="242"/>
      <c r="BK75" s="242"/>
      <c r="BL75" s="242"/>
      <c r="BM75" s="242">
        <v>-20</v>
      </c>
      <c r="BN75" s="242"/>
      <c r="BO75" s="242"/>
      <c r="BP75" s="242"/>
      <c r="BQ75" s="242"/>
      <c r="BR75" s="9"/>
      <c r="BS75" s="9"/>
      <c r="BT75" s="9"/>
      <c r="BU75" s="9"/>
      <c r="BV75" s="9"/>
      <c r="BW75" s="9"/>
      <c r="BX75" s="9"/>
      <c r="BY75" s="9"/>
      <c r="BZ75" s="7"/>
    </row>
    <row r="76" spans="1:79" ht="43.5" customHeight="1" x14ac:dyDescent="0.3">
      <c r="A76" s="248">
        <v>6</v>
      </c>
      <c r="B76" s="248"/>
      <c r="C76" s="91" t="s">
        <v>238</v>
      </c>
      <c r="D76" s="249"/>
      <c r="E76" s="249"/>
      <c r="F76" s="249"/>
      <c r="G76" s="249"/>
      <c r="H76" s="249"/>
      <c r="I76" s="250"/>
      <c r="J76" s="251" t="s">
        <v>86</v>
      </c>
      <c r="K76" s="251"/>
      <c r="L76" s="251"/>
      <c r="M76" s="251"/>
      <c r="N76" s="251"/>
      <c r="O76" s="94" t="s">
        <v>237</v>
      </c>
      <c r="P76" s="252"/>
      <c r="Q76" s="252"/>
      <c r="R76" s="252"/>
      <c r="S76" s="252"/>
      <c r="T76" s="252"/>
      <c r="U76" s="252"/>
      <c r="V76" s="252"/>
      <c r="W76" s="252"/>
      <c r="X76" s="253"/>
      <c r="Y76" s="242">
        <v>180</v>
      </c>
      <c r="Z76" s="242"/>
      <c r="AA76" s="242"/>
      <c r="AB76" s="242"/>
      <c r="AC76" s="242"/>
      <c r="AD76" s="242">
        <v>0</v>
      </c>
      <c r="AE76" s="242"/>
      <c r="AF76" s="242"/>
      <c r="AG76" s="242"/>
      <c r="AH76" s="242"/>
      <c r="AI76" s="242">
        <v>180</v>
      </c>
      <c r="AJ76" s="242"/>
      <c r="AK76" s="242"/>
      <c r="AL76" s="242"/>
      <c r="AM76" s="242"/>
      <c r="AN76" s="242">
        <v>200</v>
      </c>
      <c r="AO76" s="242"/>
      <c r="AP76" s="242"/>
      <c r="AQ76" s="242"/>
      <c r="AR76" s="242"/>
      <c r="AS76" s="242">
        <v>0</v>
      </c>
      <c r="AT76" s="242"/>
      <c r="AU76" s="242"/>
      <c r="AV76" s="242"/>
      <c r="AW76" s="242"/>
      <c r="AX76" s="242">
        <v>200</v>
      </c>
      <c r="AY76" s="242"/>
      <c r="AZ76" s="242"/>
      <c r="BA76" s="242"/>
      <c r="BB76" s="242"/>
      <c r="BC76" s="242">
        <f>AN76-Y76</f>
        <v>20</v>
      </c>
      <c r="BD76" s="242"/>
      <c r="BE76" s="242"/>
      <c r="BF76" s="242"/>
      <c r="BG76" s="242"/>
      <c r="BH76" s="242">
        <f>AS76-AD76</f>
        <v>0</v>
      </c>
      <c r="BI76" s="242"/>
      <c r="BJ76" s="242"/>
      <c r="BK76" s="242"/>
      <c r="BL76" s="242"/>
      <c r="BM76" s="242">
        <v>0</v>
      </c>
      <c r="BN76" s="242"/>
      <c r="BO76" s="242"/>
      <c r="BP76" s="242"/>
      <c r="BQ76" s="242"/>
      <c r="BR76" s="9"/>
      <c r="BS76" s="9"/>
      <c r="BT76" s="9"/>
      <c r="BU76" s="9"/>
      <c r="BV76" s="9"/>
      <c r="BW76" s="9"/>
      <c r="BX76" s="9"/>
      <c r="BY76" s="9"/>
      <c r="BZ76" s="7"/>
    </row>
    <row r="77" spans="1:79" s="37" customFormat="1" ht="15" x14ac:dyDescent="0.3">
      <c r="A77" s="299">
        <v>0</v>
      </c>
      <c r="B77" s="299"/>
      <c r="C77" s="192" t="s">
        <v>92</v>
      </c>
      <c r="D77" s="272"/>
      <c r="E77" s="272"/>
      <c r="F77" s="272"/>
      <c r="G77" s="272"/>
      <c r="H77" s="272"/>
      <c r="I77" s="273"/>
      <c r="J77" s="280" t="s">
        <v>84</v>
      </c>
      <c r="K77" s="280"/>
      <c r="L77" s="280"/>
      <c r="M77" s="280"/>
      <c r="N77" s="280"/>
      <c r="O77" s="192" t="s">
        <v>84</v>
      </c>
      <c r="P77" s="272"/>
      <c r="Q77" s="272"/>
      <c r="R77" s="272"/>
      <c r="S77" s="272"/>
      <c r="T77" s="272"/>
      <c r="U77" s="272"/>
      <c r="V77" s="272"/>
      <c r="W77" s="272"/>
      <c r="X77" s="273"/>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39"/>
      <c r="BS77" s="39"/>
      <c r="BT77" s="39"/>
      <c r="BU77" s="39"/>
      <c r="BV77" s="39"/>
      <c r="BW77" s="39"/>
      <c r="BX77" s="39"/>
      <c r="BY77" s="39"/>
      <c r="BZ77" s="40"/>
    </row>
    <row r="78" spans="1:79" ht="78" customHeight="1" x14ac:dyDescent="0.3">
      <c r="A78" s="248">
        <v>7</v>
      </c>
      <c r="B78" s="248"/>
      <c r="C78" s="91" t="s">
        <v>239</v>
      </c>
      <c r="D78" s="249"/>
      <c r="E78" s="249"/>
      <c r="F78" s="249"/>
      <c r="G78" s="249"/>
      <c r="H78" s="249"/>
      <c r="I78" s="250"/>
      <c r="J78" s="334" t="s">
        <v>311</v>
      </c>
      <c r="K78" s="335"/>
      <c r="L78" s="335"/>
      <c r="M78" s="335"/>
      <c r="N78" s="336"/>
      <c r="O78" s="334" t="s">
        <v>94</v>
      </c>
      <c r="P78" s="335"/>
      <c r="Q78" s="335"/>
      <c r="R78" s="335"/>
      <c r="S78" s="335"/>
      <c r="T78" s="335"/>
      <c r="U78" s="335"/>
      <c r="V78" s="335"/>
      <c r="W78" s="335"/>
      <c r="X78" s="336"/>
      <c r="Y78" s="242">
        <v>18898</v>
      </c>
      <c r="Z78" s="242"/>
      <c r="AA78" s="242"/>
      <c r="AB78" s="242"/>
      <c r="AC78" s="242"/>
      <c r="AD78" s="242">
        <v>0</v>
      </c>
      <c r="AE78" s="242"/>
      <c r="AF78" s="242"/>
      <c r="AG78" s="242"/>
      <c r="AH78" s="242"/>
      <c r="AI78" s="242">
        <f>Y78</f>
        <v>18898</v>
      </c>
      <c r="AJ78" s="242"/>
      <c r="AK78" s="242"/>
      <c r="AL78" s="242"/>
      <c r="AM78" s="242"/>
      <c r="AN78" s="242">
        <f>AN71/AN75</f>
        <v>16661.735294117647</v>
      </c>
      <c r="AO78" s="242"/>
      <c r="AP78" s="242"/>
      <c r="AQ78" s="242"/>
      <c r="AR78" s="242"/>
      <c r="AS78" s="242">
        <v>0</v>
      </c>
      <c r="AT78" s="242"/>
      <c r="AU78" s="242"/>
      <c r="AV78" s="242"/>
      <c r="AW78" s="242"/>
      <c r="AX78" s="242">
        <f>AN78</f>
        <v>16661.735294117647</v>
      </c>
      <c r="AY78" s="242"/>
      <c r="AZ78" s="242"/>
      <c r="BA78" s="242"/>
      <c r="BB78" s="242"/>
      <c r="BC78" s="242">
        <f>AN78-Y78</f>
        <v>-2236.2647058823532</v>
      </c>
      <c r="BD78" s="242"/>
      <c r="BE78" s="242"/>
      <c r="BF78" s="242"/>
      <c r="BG78" s="242"/>
      <c r="BH78" s="242">
        <f>AS78-AD78</f>
        <v>0</v>
      </c>
      <c r="BI78" s="242"/>
      <c r="BJ78" s="242"/>
      <c r="BK78" s="242"/>
      <c r="BL78" s="242"/>
      <c r="BM78" s="242">
        <v>970</v>
      </c>
      <c r="BN78" s="242"/>
      <c r="BO78" s="242"/>
      <c r="BP78" s="242"/>
      <c r="BQ78" s="242"/>
      <c r="BR78" s="9"/>
      <c r="BS78" s="9"/>
      <c r="BT78" s="9"/>
      <c r="BU78" s="9"/>
      <c r="BV78" s="9"/>
      <c r="BW78" s="9"/>
      <c r="BX78" s="9"/>
      <c r="BY78" s="9"/>
      <c r="BZ78" s="7"/>
    </row>
    <row r="79" spans="1:79" ht="70" customHeight="1" x14ac:dyDescent="0.3">
      <c r="A79" s="248">
        <v>8</v>
      </c>
      <c r="B79" s="248"/>
      <c r="C79" s="91" t="s">
        <v>240</v>
      </c>
      <c r="D79" s="249"/>
      <c r="E79" s="249"/>
      <c r="F79" s="249"/>
      <c r="G79" s="249"/>
      <c r="H79" s="249"/>
      <c r="I79" s="250"/>
      <c r="J79" s="337"/>
      <c r="K79" s="338"/>
      <c r="L79" s="338"/>
      <c r="M79" s="338"/>
      <c r="N79" s="339"/>
      <c r="O79" s="337"/>
      <c r="P79" s="338"/>
      <c r="Q79" s="338"/>
      <c r="R79" s="338"/>
      <c r="S79" s="338"/>
      <c r="T79" s="338"/>
      <c r="U79" s="338"/>
      <c r="V79" s="338"/>
      <c r="W79" s="338"/>
      <c r="X79" s="339"/>
      <c r="Y79" s="242">
        <v>13919</v>
      </c>
      <c r="Z79" s="242"/>
      <c r="AA79" s="242"/>
      <c r="AB79" s="242"/>
      <c r="AC79" s="242"/>
      <c r="AD79" s="242">
        <v>0</v>
      </c>
      <c r="AE79" s="242"/>
      <c r="AF79" s="242"/>
      <c r="AG79" s="242"/>
      <c r="AH79" s="242"/>
      <c r="AI79" s="242">
        <f>Y79</f>
        <v>13919</v>
      </c>
      <c r="AJ79" s="242"/>
      <c r="AK79" s="242"/>
      <c r="AL79" s="242"/>
      <c r="AM79" s="242"/>
      <c r="AN79" s="242">
        <v>13919</v>
      </c>
      <c r="AO79" s="242"/>
      <c r="AP79" s="242"/>
      <c r="AQ79" s="242"/>
      <c r="AR79" s="242"/>
      <c r="AS79" s="242">
        <v>0</v>
      </c>
      <c r="AT79" s="242"/>
      <c r="AU79" s="242"/>
      <c r="AV79" s="242"/>
      <c r="AW79" s="242"/>
      <c r="AX79" s="242">
        <f>AN79</f>
        <v>13919</v>
      </c>
      <c r="AY79" s="242"/>
      <c r="AZ79" s="242"/>
      <c r="BA79" s="242"/>
      <c r="BB79" s="242"/>
      <c r="BC79" s="242">
        <f>AN79-Y79</f>
        <v>0</v>
      </c>
      <c r="BD79" s="242"/>
      <c r="BE79" s="242"/>
      <c r="BF79" s="242"/>
      <c r="BG79" s="242"/>
      <c r="BH79" s="242">
        <f>AS79-AD79</f>
        <v>0</v>
      </c>
      <c r="BI79" s="242"/>
      <c r="BJ79" s="242"/>
      <c r="BK79" s="242"/>
      <c r="BL79" s="242"/>
      <c r="BM79" s="242">
        <v>0</v>
      </c>
      <c r="BN79" s="242"/>
      <c r="BO79" s="242"/>
      <c r="BP79" s="242"/>
      <c r="BQ79" s="242"/>
      <c r="BR79" s="9"/>
      <c r="BS79" s="9"/>
      <c r="BT79" s="9"/>
      <c r="BU79" s="9"/>
      <c r="BV79" s="9"/>
      <c r="BW79" s="9"/>
      <c r="BX79" s="9"/>
      <c r="BY79" s="9"/>
      <c r="BZ79" s="7"/>
    </row>
    <row r="80" spans="1:79" s="37" customFormat="1" ht="15" x14ac:dyDescent="0.3">
      <c r="A80" s="299">
        <v>0</v>
      </c>
      <c r="B80" s="299"/>
      <c r="C80" s="192" t="s">
        <v>95</v>
      </c>
      <c r="D80" s="272"/>
      <c r="E80" s="272"/>
      <c r="F80" s="272"/>
      <c r="G80" s="272"/>
      <c r="H80" s="272"/>
      <c r="I80" s="273"/>
      <c r="J80" s="280" t="s">
        <v>84</v>
      </c>
      <c r="K80" s="280"/>
      <c r="L80" s="280"/>
      <c r="M80" s="280"/>
      <c r="N80" s="280"/>
      <c r="O80" s="192" t="s">
        <v>84</v>
      </c>
      <c r="P80" s="272"/>
      <c r="Q80" s="272"/>
      <c r="R80" s="272"/>
      <c r="S80" s="272"/>
      <c r="T80" s="272"/>
      <c r="U80" s="272"/>
      <c r="V80" s="272"/>
      <c r="W80" s="272"/>
      <c r="X80" s="273"/>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39"/>
      <c r="BS80" s="39"/>
      <c r="BT80" s="39"/>
      <c r="BU80" s="39"/>
      <c r="BV80" s="39"/>
      <c r="BW80" s="39"/>
      <c r="BX80" s="39"/>
      <c r="BY80" s="39"/>
      <c r="BZ80" s="40"/>
    </row>
    <row r="81" spans="1:79" ht="86.5" customHeight="1" x14ac:dyDescent="0.3">
      <c r="A81" s="248">
        <v>9</v>
      </c>
      <c r="B81" s="248"/>
      <c r="C81" s="91" t="s">
        <v>241</v>
      </c>
      <c r="D81" s="249"/>
      <c r="E81" s="249"/>
      <c r="F81" s="249"/>
      <c r="G81" s="249"/>
      <c r="H81" s="249"/>
      <c r="I81" s="250"/>
      <c r="J81" s="251" t="s">
        <v>96</v>
      </c>
      <c r="K81" s="251"/>
      <c r="L81" s="251"/>
      <c r="M81" s="251"/>
      <c r="N81" s="251"/>
      <c r="O81" s="94" t="s">
        <v>94</v>
      </c>
      <c r="P81" s="252"/>
      <c r="Q81" s="252"/>
      <c r="R81" s="252"/>
      <c r="S81" s="252"/>
      <c r="T81" s="252"/>
      <c r="U81" s="252"/>
      <c r="V81" s="252"/>
      <c r="W81" s="252"/>
      <c r="X81" s="253"/>
      <c r="Y81" s="242">
        <v>100</v>
      </c>
      <c r="Z81" s="242"/>
      <c r="AA81" s="242"/>
      <c r="AB81" s="242"/>
      <c r="AC81" s="242"/>
      <c r="AD81" s="242">
        <v>0</v>
      </c>
      <c r="AE81" s="242"/>
      <c r="AF81" s="242"/>
      <c r="AG81" s="242"/>
      <c r="AH81" s="242"/>
      <c r="AI81" s="242">
        <v>100</v>
      </c>
      <c r="AJ81" s="242"/>
      <c r="AK81" s="242"/>
      <c r="AL81" s="242"/>
      <c r="AM81" s="242"/>
      <c r="AN81" s="242">
        <v>106</v>
      </c>
      <c r="AO81" s="242"/>
      <c r="AP81" s="242"/>
      <c r="AQ81" s="242"/>
      <c r="AR81" s="242"/>
      <c r="AS81" s="242">
        <v>0</v>
      </c>
      <c r="AT81" s="242"/>
      <c r="AU81" s="242"/>
      <c r="AV81" s="242"/>
      <c r="AW81" s="242"/>
      <c r="AX81" s="242">
        <f>AN81</f>
        <v>106</v>
      </c>
      <c r="AY81" s="242"/>
      <c r="AZ81" s="242"/>
      <c r="BA81" s="242"/>
      <c r="BB81" s="242"/>
      <c r="BC81" s="242">
        <f>AN81-Y81</f>
        <v>6</v>
      </c>
      <c r="BD81" s="242"/>
      <c r="BE81" s="242"/>
      <c r="BF81" s="242"/>
      <c r="BG81" s="242"/>
      <c r="BH81" s="242">
        <f>AS81-AD81</f>
        <v>0</v>
      </c>
      <c r="BI81" s="242"/>
      <c r="BJ81" s="242"/>
      <c r="BK81" s="242"/>
      <c r="BL81" s="242"/>
      <c r="BM81" s="242">
        <v>4</v>
      </c>
      <c r="BN81" s="242"/>
      <c r="BO81" s="242"/>
      <c r="BP81" s="242"/>
      <c r="BQ81" s="242"/>
      <c r="BR81" s="9"/>
      <c r="BS81" s="9"/>
      <c r="BT81" s="9"/>
      <c r="BU81" s="9"/>
      <c r="BV81" s="9"/>
      <c r="BW81" s="9"/>
      <c r="BX81" s="9"/>
      <c r="BY81" s="9"/>
      <c r="BZ81" s="7"/>
    </row>
    <row r="82" spans="1:79" ht="15.5" x14ac:dyDescent="0.3">
      <c r="A82" s="28"/>
      <c r="B82" s="28"/>
      <c r="C82" s="29"/>
      <c r="D82" s="29"/>
      <c r="E82" s="29"/>
      <c r="F82" s="29"/>
      <c r="G82" s="29"/>
      <c r="H82" s="29"/>
      <c r="I82" s="29"/>
      <c r="J82" s="29"/>
      <c r="K82" s="29"/>
      <c r="L82" s="29"/>
      <c r="M82" s="29"/>
      <c r="N82" s="29"/>
      <c r="O82" s="29"/>
      <c r="P82" s="29"/>
      <c r="Q82" s="29"/>
      <c r="R82" s="29"/>
      <c r="S82" s="29"/>
      <c r="T82" s="29"/>
      <c r="U82" s="29"/>
      <c r="V82" s="29"/>
      <c r="W82" s="29"/>
      <c r="X82" s="29"/>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c r="AY82" s="31"/>
      <c r="AZ82" s="31"/>
      <c r="BA82" s="31"/>
      <c r="BB82" s="31"/>
      <c r="BC82" s="31"/>
      <c r="BD82" s="31"/>
      <c r="BE82" s="31"/>
      <c r="BF82" s="31"/>
      <c r="BG82" s="31"/>
      <c r="BH82" s="31"/>
      <c r="BI82" s="31"/>
      <c r="BJ82" s="31"/>
      <c r="BK82" s="31"/>
      <c r="BL82" s="31"/>
      <c r="BM82" s="31"/>
      <c r="BN82" s="31"/>
      <c r="BO82" s="31"/>
      <c r="BP82" s="31"/>
      <c r="BQ82" s="31"/>
      <c r="BR82" s="9"/>
      <c r="BS82" s="9"/>
      <c r="BT82" s="9"/>
      <c r="BU82" s="9"/>
      <c r="BV82" s="9"/>
      <c r="BW82" s="9"/>
      <c r="BX82" s="9"/>
      <c r="BY82" s="9"/>
      <c r="BZ82" s="7"/>
    </row>
    <row r="83" spans="1:79" ht="15.75" customHeight="1" x14ac:dyDescent="0.3">
      <c r="A83" s="118" t="s">
        <v>62</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row>
    <row r="84" spans="1:79" ht="9" customHeight="1" x14ac:dyDescent="0.3">
      <c r="A84" s="28"/>
      <c r="B84" s="28"/>
      <c r="C84" s="29"/>
      <c r="D84" s="29"/>
      <c r="E84" s="29"/>
      <c r="F84" s="29"/>
      <c r="G84" s="29"/>
      <c r="H84" s="29"/>
      <c r="I84" s="29"/>
      <c r="J84" s="29"/>
      <c r="K84" s="29"/>
      <c r="L84" s="29"/>
      <c r="M84" s="29"/>
      <c r="N84" s="29"/>
      <c r="O84" s="29"/>
      <c r="P84" s="29"/>
      <c r="Q84" s="29"/>
      <c r="R84" s="29"/>
      <c r="S84" s="29"/>
      <c r="T84" s="29"/>
      <c r="U84" s="29"/>
      <c r="V84" s="29"/>
      <c r="W84" s="29"/>
      <c r="X84" s="29"/>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c r="AY84" s="31"/>
      <c r="AZ84" s="31"/>
      <c r="BA84" s="31"/>
      <c r="BB84" s="31"/>
      <c r="BC84" s="31"/>
      <c r="BD84" s="31"/>
      <c r="BE84" s="31"/>
      <c r="BF84" s="31"/>
      <c r="BG84" s="31"/>
      <c r="BH84" s="31"/>
      <c r="BI84" s="31"/>
      <c r="BJ84" s="31"/>
      <c r="BK84" s="31"/>
      <c r="BL84" s="31"/>
      <c r="BM84" s="31"/>
      <c r="BN84" s="31"/>
      <c r="BO84" s="31"/>
      <c r="BP84" s="31"/>
      <c r="BQ84" s="31"/>
      <c r="BR84" s="9"/>
      <c r="BS84" s="9"/>
      <c r="BT84" s="9"/>
      <c r="BU84" s="9"/>
      <c r="BV84" s="9"/>
      <c r="BW84" s="9"/>
      <c r="BX84" s="9"/>
      <c r="BY84" s="9"/>
      <c r="BZ84" s="7"/>
    </row>
    <row r="85" spans="1:79" ht="45" customHeight="1" x14ac:dyDescent="0.3">
      <c r="A85" s="106" t="s">
        <v>3</v>
      </c>
      <c r="B85" s="108"/>
      <c r="C85" s="106" t="s">
        <v>6</v>
      </c>
      <c r="D85" s="107"/>
      <c r="E85" s="107"/>
      <c r="F85" s="107"/>
      <c r="G85" s="107"/>
      <c r="H85" s="107"/>
      <c r="I85" s="108"/>
      <c r="J85" s="106" t="s">
        <v>5</v>
      </c>
      <c r="K85" s="107"/>
      <c r="L85" s="107"/>
      <c r="M85" s="107"/>
      <c r="N85" s="108"/>
      <c r="O85" s="103" t="s">
        <v>63</v>
      </c>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2"/>
      <c r="BR85" s="49"/>
      <c r="BS85" s="49"/>
      <c r="BT85" s="49"/>
      <c r="BU85" s="49"/>
      <c r="BV85" s="49"/>
      <c r="BW85" s="49"/>
      <c r="BX85" s="49"/>
      <c r="BY85" s="49"/>
      <c r="BZ85" s="7"/>
    </row>
    <row r="86" spans="1:79" s="59" customFormat="1" ht="16" customHeight="1" x14ac:dyDescent="0.25">
      <c r="A86" s="239">
        <v>1</v>
      </c>
      <c r="B86" s="239"/>
      <c r="C86" s="239">
        <v>2</v>
      </c>
      <c r="D86" s="239"/>
      <c r="E86" s="239"/>
      <c r="F86" s="239"/>
      <c r="G86" s="239"/>
      <c r="H86" s="239"/>
      <c r="I86" s="239"/>
      <c r="J86" s="239">
        <v>3</v>
      </c>
      <c r="K86" s="239"/>
      <c r="L86" s="239"/>
      <c r="M86" s="239"/>
      <c r="N86" s="239"/>
      <c r="O86" s="71">
        <v>4</v>
      </c>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6"/>
      <c r="BQ86" s="327"/>
      <c r="BR86" s="57"/>
      <c r="BS86" s="57"/>
      <c r="BT86" s="57"/>
      <c r="BU86" s="57"/>
      <c r="BV86" s="57"/>
      <c r="BW86" s="57"/>
      <c r="BX86" s="57"/>
      <c r="BY86" s="57"/>
      <c r="BZ86" s="58"/>
    </row>
    <row r="87" spans="1:79" s="34" customFormat="1" ht="12.75" hidden="1" customHeight="1" x14ac:dyDescent="0.3">
      <c r="A87" s="243" t="s">
        <v>36</v>
      </c>
      <c r="B87" s="243"/>
      <c r="C87" s="130" t="s">
        <v>14</v>
      </c>
      <c r="D87" s="131"/>
      <c r="E87" s="131"/>
      <c r="F87" s="131"/>
      <c r="G87" s="131"/>
      <c r="H87" s="131"/>
      <c r="I87" s="132"/>
      <c r="J87" s="243" t="s">
        <v>15</v>
      </c>
      <c r="K87" s="243"/>
      <c r="L87" s="243"/>
      <c r="M87" s="243"/>
      <c r="N87" s="243"/>
      <c r="O87" s="202" t="s">
        <v>71</v>
      </c>
      <c r="P87" s="203"/>
      <c r="Q87" s="203"/>
      <c r="R87" s="203"/>
      <c r="S87" s="203"/>
      <c r="T87" s="203"/>
      <c r="U87" s="203"/>
      <c r="V87" s="203"/>
      <c r="W87" s="203"/>
      <c r="X87" s="203"/>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7"/>
      <c r="BR87" s="35"/>
      <c r="BS87" s="35"/>
      <c r="BT87" s="33"/>
      <c r="BU87" s="33"/>
      <c r="BV87" s="33"/>
      <c r="BW87" s="33"/>
      <c r="BX87" s="33"/>
      <c r="BY87" s="33"/>
      <c r="BZ87" s="33"/>
      <c r="CA87" s="34" t="s">
        <v>70</v>
      </c>
    </row>
    <row r="88" spans="1:79" s="43" customFormat="1" ht="15" x14ac:dyDescent="0.3">
      <c r="A88" s="262">
        <v>0</v>
      </c>
      <c r="B88" s="262"/>
      <c r="C88" s="262" t="s">
        <v>83</v>
      </c>
      <c r="D88" s="262"/>
      <c r="E88" s="262"/>
      <c r="F88" s="262"/>
      <c r="G88" s="262"/>
      <c r="H88" s="262"/>
      <c r="I88" s="262"/>
      <c r="J88" s="262"/>
      <c r="K88" s="262"/>
      <c r="L88" s="262"/>
      <c r="M88" s="262"/>
      <c r="N88" s="262"/>
      <c r="O88" s="86"/>
      <c r="P88" s="87"/>
      <c r="Q88" s="87"/>
      <c r="R88" s="87"/>
      <c r="S88" s="87"/>
      <c r="T88" s="87"/>
      <c r="U88" s="87"/>
      <c r="V88" s="87"/>
      <c r="W88" s="87"/>
      <c r="X88" s="87"/>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5"/>
      <c r="BR88" s="41"/>
      <c r="BS88" s="41"/>
      <c r="BT88" s="41"/>
      <c r="BU88" s="41"/>
      <c r="BV88" s="41"/>
      <c r="BW88" s="41"/>
      <c r="BX88" s="41"/>
      <c r="BY88" s="41"/>
      <c r="BZ88" s="42"/>
      <c r="CA88" s="43" t="s">
        <v>65</v>
      </c>
    </row>
    <row r="89" spans="1:79" s="43" customFormat="1" ht="66" customHeight="1" x14ac:dyDescent="0.3">
      <c r="A89" s="262">
        <v>0</v>
      </c>
      <c r="B89" s="262"/>
      <c r="C89" s="238" t="s">
        <v>417</v>
      </c>
      <c r="D89" s="238"/>
      <c r="E89" s="238"/>
      <c r="F89" s="238"/>
      <c r="G89" s="238"/>
      <c r="H89" s="238"/>
      <c r="I89" s="238"/>
      <c r="J89" s="239" t="s">
        <v>311</v>
      </c>
      <c r="K89" s="239"/>
      <c r="L89" s="239"/>
      <c r="M89" s="239"/>
      <c r="N89" s="239"/>
      <c r="O89" s="351" t="s">
        <v>605</v>
      </c>
      <c r="P89" s="352"/>
      <c r="Q89" s="352"/>
      <c r="R89" s="352"/>
      <c r="S89" s="352"/>
      <c r="T89" s="352"/>
      <c r="U89" s="352"/>
      <c r="V89" s="352"/>
      <c r="W89" s="352"/>
      <c r="X89" s="352"/>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4"/>
      <c r="BR89" s="41"/>
      <c r="BS89" s="41"/>
      <c r="BT89" s="41"/>
      <c r="BU89" s="41"/>
      <c r="BV89" s="41"/>
      <c r="BW89" s="41"/>
      <c r="BX89" s="41"/>
      <c r="BY89" s="41"/>
      <c r="BZ89" s="42"/>
    </row>
    <row r="90" spans="1:79" s="43" customFormat="1" ht="15" hidden="1" x14ac:dyDescent="0.3">
      <c r="A90" s="262">
        <v>0</v>
      </c>
      <c r="B90" s="262"/>
      <c r="C90" s="262" t="s">
        <v>89</v>
      </c>
      <c r="D90" s="262"/>
      <c r="E90" s="262"/>
      <c r="F90" s="262"/>
      <c r="G90" s="262"/>
      <c r="H90" s="262"/>
      <c r="I90" s="262"/>
      <c r="J90" s="262"/>
      <c r="K90" s="262"/>
      <c r="L90" s="262"/>
      <c r="M90" s="262"/>
      <c r="N90" s="262"/>
      <c r="O90" s="86"/>
      <c r="P90" s="87"/>
      <c r="Q90" s="87"/>
      <c r="R90" s="87"/>
      <c r="S90" s="87"/>
      <c r="T90" s="87"/>
      <c r="U90" s="87"/>
      <c r="V90" s="87"/>
      <c r="W90" s="87"/>
      <c r="X90" s="87"/>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5"/>
      <c r="BR90" s="41"/>
      <c r="BS90" s="41"/>
      <c r="BT90" s="41"/>
      <c r="BU90" s="41"/>
      <c r="BV90" s="41"/>
      <c r="BW90" s="41"/>
      <c r="BX90" s="41"/>
      <c r="BY90" s="41"/>
      <c r="BZ90" s="42"/>
    </row>
    <row r="91" spans="1:79" s="43" customFormat="1" ht="57" hidden="1" customHeight="1" x14ac:dyDescent="0.3">
      <c r="A91" s="262">
        <v>0</v>
      </c>
      <c r="B91" s="262"/>
      <c r="C91" s="238" t="s">
        <v>416</v>
      </c>
      <c r="D91" s="238"/>
      <c r="E91" s="238"/>
      <c r="F91" s="238"/>
      <c r="G91" s="238"/>
      <c r="H91" s="238"/>
      <c r="I91" s="238"/>
      <c r="J91" s="239" t="s">
        <v>86</v>
      </c>
      <c r="K91" s="239"/>
      <c r="L91" s="239"/>
      <c r="M91" s="239"/>
      <c r="N91" s="239"/>
      <c r="O91" s="77" t="s">
        <v>419</v>
      </c>
      <c r="P91" s="78"/>
      <c r="Q91" s="78"/>
      <c r="R91" s="78"/>
      <c r="S91" s="78"/>
      <c r="T91" s="78"/>
      <c r="U91" s="78"/>
      <c r="V91" s="78"/>
      <c r="W91" s="78"/>
      <c r="X91" s="78"/>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1"/>
      <c r="BR91" s="41"/>
      <c r="BS91" s="41"/>
      <c r="BT91" s="41"/>
      <c r="BU91" s="41"/>
      <c r="BV91" s="41"/>
      <c r="BW91" s="41"/>
      <c r="BX91" s="41"/>
      <c r="BY91" s="41"/>
      <c r="BZ91" s="42"/>
    </row>
    <row r="92" spans="1:79" s="43" customFormat="1" ht="15" hidden="1" x14ac:dyDescent="0.3">
      <c r="A92" s="262">
        <v>0</v>
      </c>
      <c r="B92" s="262"/>
      <c r="C92" s="262" t="s">
        <v>92</v>
      </c>
      <c r="D92" s="262"/>
      <c r="E92" s="262"/>
      <c r="F92" s="262"/>
      <c r="G92" s="262"/>
      <c r="H92" s="262"/>
      <c r="I92" s="262"/>
      <c r="J92" s="262"/>
      <c r="K92" s="262"/>
      <c r="L92" s="262"/>
      <c r="M92" s="262"/>
      <c r="N92" s="262"/>
      <c r="O92" s="86"/>
      <c r="P92" s="87"/>
      <c r="Q92" s="87"/>
      <c r="R92" s="87"/>
      <c r="S92" s="87"/>
      <c r="T92" s="87"/>
      <c r="U92" s="87"/>
      <c r="V92" s="87"/>
      <c r="W92" s="87"/>
      <c r="X92" s="87"/>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5"/>
      <c r="BR92" s="41"/>
      <c r="BS92" s="41"/>
      <c r="BT92" s="41"/>
      <c r="BU92" s="41"/>
      <c r="BV92" s="41"/>
      <c r="BW92" s="41"/>
      <c r="BX92" s="41"/>
      <c r="BY92" s="41"/>
      <c r="BZ92" s="42"/>
    </row>
    <row r="93" spans="1:79" s="43" customFormat="1" ht="15" hidden="1" x14ac:dyDescent="0.3">
      <c r="A93" s="262">
        <v>0</v>
      </c>
      <c r="B93" s="262"/>
      <c r="C93" s="262"/>
      <c r="D93" s="262"/>
      <c r="E93" s="262"/>
      <c r="F93" s="262"/>
      <c r="G93" s="262"/>
      <c r="H93" s="262"/>
      <c r="I93" s="262"/>
      <c r="J93" s="262"/>
      <c r="K93" s="262"/>
      <c r="L93" s="262"/>
      <c r="M93" s="262"/>
      <c r="N93" s="262"/>
      <c r="O93" s="86"/>
      <c r="P93" s="87"/>
      <c r="Q93" s="87"/>
      <c r="R93" s="87"/>
      <c r="S93" s="87"/>
      <c r="T93" s="87"/>
      <c r="U93" s="87"/>
      <c r="V93" s="87"/>
      <c r="W93" s="87"/>
      <c r="X93" s="87"/>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5"/>
      <c r="BR93" s="41"/>
      <c r="BS93" s="41"/>
      <c r="BT93" s="41"/>
      <c r="BU93" s="41"/>
      <c r="BV93" s="41"/>
      <c r="BW93" s="41"/>
      <c r="BX93" s="41"/>
      <c r="BY93" s="41"/>
      <c r="BZ93" s="42"/>
    </row>
    <row r="94" spans="1:79" s="43" customFormat="1" ht="15" hidden="1" x14ac:dyDescent="0.3">
      <c r="A94" s="262">
        <v>0</v>
      </c>
      <c r="B94" s="262"/>
      <c r="C94" s="262" t="s">
        <v>95</v>
      </c>
      <c r="D94" s="262"/>
      <c r="E94" s="262"/>
      <c r="F94" s="262"/>
      <c r="G94" s="262"/>
      <c r="H94" s="262"/>
      <c r="I94" s="262"/>
      <c r="J94" s="262"/>
      <c r="K94" s="262"/>
      <c r="L94" s="262"/>
      <c r="M94" s="262"/>
      <c r="N94" s="262"/>
      <c r="O94" s="86"/>
      <c r="P94" s="87"/>
      <c r="Q94" s="87"/>
      <c r="R94" s="87"/>
      <c r="S94" s="87"/>
      <c r="T94" s="87"/>
      <c r="U94" s="87"/>
      <c r="V94" s="87"/>
      <c r="W94" s="87"/>
      <c r="X94" s="87"/>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5"/>
      <c r="BR94" s="41"/>
      <c r="BS94" s="41"/>
      <c r="BT94" s="41"/>
      <c r="BU94" s="41"/>
      <c r="BV94" s="41"/>
      <c r="BW94" s="41"/>
      <c r="BX94" s="41"/>
      <c r="BY94" s="41"/>
      <c r="BZ94" s="42"/>
    </row>
    <row r="95" spans="1:79" s="43" customFormat="1" ht="15" hidden="1" x14ac:dyDescent="0.3">
      <c r="A95" s="262">
        <v>0</v>
      </c>
      <c r="B95" s="262"/>
      <c r="C95" s="262"/>
      <c r="D95" s="262"/>
      <c r="E95" s="262"/>
      <c r="F95" s="262"/>
      <c r="G95" s="262"/>
      <c r="H95" s="262"/>
      <c r="I95" s="262"/>
      <c r="J95" s="262"/>
      <c r="K95" s="262"/>
      <c r="L95" s="262"/>
      <c r="M95" s="262"/>
      <c r="N95" s="262"/>
      <c r="O95" s="86"/>
      <c r="P95" s="87"/>
      <c r="Q95" s="87"/>
      <c r="R95" s="87"/>
      <c r="S95" s="87"/>
      <c r="T95" s="87"/>
      <c r="U95" s="87"/>
      <c r="V95" s="87"/>
      <c r="W95" s="87"/>
      <c r="X95" s="87"/>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5"/>
      <c r="BR95" s="41"/>
      <c r="BS95" s="41"/>
      <c r="BT95" s="41"/>
      <c r="BU95" s="41"/>
      <c r="BV95" s="41"/>
      <c r="BW95" s="41"/>
      <c r="BX95" s="41"/>
      <c r="BY95" s="41"/>
      <c r="BZ95" s="42"/>
    </row>
    <row r="96" spans="1:79" ht="15.5" x14ac:dyDescent="0.3">
      <c r="A96" s="28"/>
      <c r="B96" s="28"/>
      <c r="C96" s="29"/>
      <c r="D96" s="29"/>
      <c r="E96" s="29"/>
      <c r="F96" s="29"/>
      <c r="G96" s="29"/>
      <c r="H96" s="29"/>
      <c r="I96" s="29"/>
      <c r="J96" s="29"/>
      <c r="K96" s="29"/>
      <c r="L96" s="29"/>
      <c r="M96" s="29"/>
      <c r="N96" s="29"/>
      <c r="O96" s="29"/>
      <c r="P96" s="29"/>
      <c r="Q96" s="29"/>
      <c r="R96" s="29"/>
      <c r="S96" s="29"/>
      <c r="T96" s="29"/>
      <c r="U96" s="29"/>
      <c r="V96" s="29"/>
      <c r="W96" s="29"/>
      <c r="X96" s="29"/>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c r="AY96" s="31"/>
      <c r="AZ96" s="31"/>
      <c r="BA96" s="31"/>
      <c r="BB96" s="31"/>
      <c r="BC96" s="31"/>
      <c r="BD96" s="31"/>
      <c r="BE96" s="31"/>
      <c r="BF96" s="31"/>
      <c r="BG96" s="31"/>
      <c r="BH96" s="31"/>
      <c r="BI96" s="31"/>
      <c r="BJ96" s="31"/>
      <c r="BK96" s="31"/>
      <c r="BL96" s="31"/>
      <c r="BM96" s="31"/>
      <c r="BN96" s="31"/>
      <c r="BO96" s="31"/>
      <c r="BP96" s="31"/>
      <c r="BQ96" s="31"/>
      <c r="BR96" s="9"/>
      <c r="BS96" s="9"/>
      <c r="BT96" s="9"/>
      <c r="BU96" s="9"/>
      <c r="BV96" s="9"/>
      <c r="BW96" s="9"/>
      <c r="BX96" s="9"/>
      <c r="BY96" s="9"/>
      <c r="BZ96" s="7"/>
    </row>
    <row r="97" spans="1:78" ht="16" customHeight="1" x14ac:dyDescent="0.3">
      <c r="A97" s="118" t="s">
        <v>64</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row>
    <row r="98" spans="1:78" ht="70" customHeight="1" x14ac:dyDescent="0.3">
      <c r="A98" s="201" t="s">
        <v>420</v>
      </c>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row>
    <row r="99" spans="1:78" ht="15.5" x14ac:dyDescent="0.3">
      <c r="A99" s="28"/>
      <c r="B99" s="28"/>
      <c r="C99" s="29"/>
      <c r="D99" s="29"/>
      <c r="E99" s="29"/>
      <c r="F99" s="29"/>
      <c r="G99" s="29"/>
      <c r="H99" s="29"/>
      <c r="I99" s="29"/>
      <c r="J99" s="29"/>
      <c r="K99" s="29"/>
      <c r="L99" s="29"/>
      <c r="M99" s="29"/>
      <c r="N99" s="29"/>
      <c r="O99" s="29"/>
      <c r="P99" s="29"/>
      <c r="Q99" s="29"/>
      <c r="R99" s="29"/>
      <c r="S99" s="29"/>
      <c r="T99" s="29"/>
      <c r="U99" s="29"/>
      <c r="V99" s="29"/>
      <c r="W99" s="29"/>
      <c r="X99" s="29"/>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c r="AY99" s="31"/>
      <c r="AZ99" s="31"/>
      <c r="BA99" s="31"/>
      <c r="BB99" s="31"/>
      <c r="BC99" s="31"/>
      <c r="BD99" s="31"/>
      <c r="BE99" s="31"/>
      <c r="BF99" s="31"/>
      <c r="BG99" s="31"/>
      <c r="BH99" s="31"/>
      <c r="BI99" s="31"/>
      <c r="BJ99" s="31"/>
      <c r="BK99" s="31"/>
      <c r="BL99" s="31"/>
      <c r="BM99" s="31"/>
      <c r="BN99" s="31"/>
      <c r="BO99" s="31"/>
      <c r="BP99" s="31"/>
      <c r="BQ99" s="31"/>
      <c r="BR99" s="9"/>
      <c r="BS99" s="9"/>
      <c r="BT99" s="9"/>
      <c r="BU99" s="9"/>
      <c r="BV99" s="9"/>
      <c r="BW99" s="9"/>
      <c r="BX99" s="9"/>
      <c r="BY99" s="9"/>
      <c r="BZ99" s="7"/>
    </row>
    <row r="100" spans="1:78" ht="16" customHeight="1" x14ac:dyDescent="0.3">
      <c r="A100" s="118" t="s">
        <v>46</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row>
    <row r="101" spans="1:78" ht="16" customHeight="1" x14ac:dyDescent="0.3">
      <c r="A101" s="201" t="s">
        <v>529</v>
      </c>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row>
    <row r="102" spans="1:78" ht="16" customHeight="1" x14ac:dyDescent="0.3">
      <c r="A102" s="15"/>
      <c r="B102" s="15"/>
      <c r="C102" s="15"/>
      <c r="D102" s="15"/>
      <c r="E102" s="15"/>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78" ht="12" customHeight="1" x14ac:dyDescent="0.3">
      <c r="A103" s="27" t="s">
        <v>76</v>
      </c>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78" ht="12" customHeight="1" x14ac:dyDescent="0.3">
      <c r="A104" s="27" t="s">
        <v>67</v>
      </c>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8" s="27" customFormat="1" ht="12" customHeight="1" x14ac:dyDescent="0.25">
      <c r="A105" s="27" t="s">
        <v>68</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row>
    <row r="106" spans="1:78" ht="16" customHeight="1" x14ac:dyDescent="0.35">
      <c r="A106" s="26"/>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8" ht="24" customHeight="1" x14ac:dyDescent="0.35">
      <c r="A107" s="208" t="s">
        <v>99</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110"/>
      <c r="X107" s="110"/>
      <c r="Y107" s="110"/>
      <c r="Z107" s="110"/>
      <c r="AA107" s="110"/>
      <c r="AB107" s="110"/>
      <c r="AC107" s="110"/>
      <c r="AD107" s="110"/>
      <c r="AE107" s="110"/>
      <c r="AF107" s="110"/>
      <c r="AG107" s="110"/>
      <c r="AH107" s="110"/>
      <c r="AI107" s="110"/>
      <c r="AJ107" s="110"/>
      <c r="AK107" s="110"/>
      <c r="AL107" s="110"/>
      <c r="AM107" s="110"/>
      <c r="AN107" s="2"/>
      <c r="AO107" s="2"/>
      <c r="AP107" s="206" t="s">
        <v>505</v>
      </c>
      <c r="AQ107" s="206"/>
      <c r="AR107" s="206"/>
      <c r="AS107" s="206"/>
      <c r="AT107" s="206"/>
      <c r="AU107" s="206"/>
      <c r="AV107" s="206"/>
      <c r="AW107" s="206"/>
      <c r="AX107" s="206"/>
      <c r="AY107" s="206"/>
      <c r="AZ107" s="206"/>
      <c r="BA107" s="206"/>
      <c r="BB107" s="206"/>
      <c r="BC107" s="206"/>
      <c r="BD107" s="206"/>
      <c r="BE107" s="206"/>
      <c r="BF107" s="206"/>
      <c r="BG107" s="206"/>
      <c r="BH107" s="206"/>
    </row>
    <row r="108" spans="1:78" x14ac:dyDescent="0.3">
      <c r="W108" s="207" t="s">
        <v>8</v>
      </c>
      <c r="X108" s="207"/>
      <c r="Y108" s="207"/>
      <c r="Z108" s="207"/>
      <c r="AA108" s="207"/>
      <c r="AB108" s="207"/>
      <c r="AC108" s="207"/>
      <c r="AD108" s="207"/>
      <c r="AE108" s="207"/>
      <c r="AF108" s="207"/>
      <c r="AG108" s="207"/>
      <c r="AH108" s="207"/>
      <c r="AI108" s="207"/>
      <c r="AJ108" s="207"/>
      <c r="AK108" s="207"/>
      <c r="AL108" s="207"/>
      <c r="AM108" s="207"/>
      <c r="AN108" s="36"/>
      <c r="AO108" s="36"/>
      <c r="AP108" s="207" t="s">
        <v>72</v>
      </c>
      <c r="AQ108" s="207"/>
      <c r="AR108" s="207"/>
      <c r="AS108" s="207"/>
      <c r="AT108" s="207"/>
      <c r="AU108" s="207"/>
      <c r="AV108" s="207"/>
      <c r="AW108" s="207"/>
      <c r="AX108" s="207"/>
      <c r="AY108" s="207"/>
      <c r="AZ108" s="207"/>
      <c r="BA108" s="207"/>
      <c r="BB108" s="207"/>
      <c r="BC108" s="207"/>
      <c r="BD108" s="207"/>
      <c r="BE108" s="207"/>
      <c r="BF108" s="207"/>
      <c r="BG108" s="207"/>
      <c r="BH108" s="207"/>
    </row>
    <row r="111" spans="1:78" ht="16" customHeight="1" x14ac:dyDescent="0.35">
      <c r="A111" s="205" t="s">
        <v>319</v>
      </c>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110"/>
      <c r="X111" s="110"/>
      <c r="Y111" s="110"/>
      <c r="Z111" s="110"/>
      <c r="AA111" s="110"/>
      <c r="AB111" s="110"/>
      <c r="AC111" s="110"/>
      <c r="AD111" s="110"/>
      <c r="AE111" s="110"/>
      <c r="AF111" s="110"/>
      <c r="AG111" s="110"/>
      <c r="AH111" s="110"/>
      <c r="AI111" s="110"/>
      <c r="AJ111" s="110"/>
      <c r="AK111" s="110"/>
      <c r="AL111" s="110"/>
      <c r="AM111" s="110"/>
      <c r="AN111" s="2"/>
      <c r="AO111" s="2"/>
      <c r="AP111" s="206" t="s">
        <v>100</v>
      </c>
      <c r="AQ111" s="206"/>
      <c r="AR111" s="206"/>
      <c r="AS111" s="206"/>
      <c r="AT111" s="206"/>
      <c r="AU111" s="206"/>
      <c r="AV111" s="206"/>
      <c r="AW111" s="206"/>
      <c r="AX111" s="206"/>
      <c r="AY111" s="206"/>
      <c r="AZ111" s="206"/>
      <c r="BA111" s="206"/>
      <c r="BB111" s="206"/>
      <c r="BC111" s="206"/>
      <c r="BD111" s="206"/>
      <c r="BE111" s="206"/>
      <c r="BF111" s="206"/>
      <c r="BG111" s="206"/>
      <c r="BH111" s="206"/>
    </row>
    <row r="112" spans="1:78" x14ac:dyDescent="0.3">
      <c r="W112" s="207" t="s">
        <v>8</v>
      </c>
      <c r="X112" s="207"/>
      <c r="Y112" s="207"/>
      <c r="Z112" s="207"/>
      <c r="AA112" s="207"/>
      <c r="AB112" s="207"/>
      <c r="AC112" s="207"/>
      <c r="AD112" s="207"/>
      <c r="AE112" s="207"/>
      <c r="AF112" s="207"/>
      <c r="AG112" s="207"/>
      <c r="AH112" s="207"/>
      <c r="AI112" s="207"/>
      <c r="AJ112" s="207"/>
      <c r="AK112" s="207"/>
      <c r="AL112" s="207"/>
      <c r="AM112" s="207"/>
      <c r="AN112" s="36"/>
      <c r="AO112" s="36"/>
      <c r="AP112" s="207" t="s">
        <v>72</v>
      </c>
      <c r="AQ112" s="207"/>
      <c r="AR112" s="207"/>
      <c r="AS112" s="207"/>
      <c r="AT112" s="207"/>
      <c r="AU112" s="207"/>
      <c r="AV112" s="207"/>
      <c r="AW112" s="207"/>
      <c r="AX112" s="207"/>
      <c r="AY112" s="207"/>
      <c r="AZ112" s="207"/>
      <c r="BA112" s="207"/>
      <c r="BB112" s="207"/>
      <c r="BC112" s="207"/>
      <c r="BD112" s="207"/>
      <c r="BE112" s="207"/>
      <c r="BF112" s="207"/>
      <c r="BG112" s="207"/>
      <c r="BH112" s="207"/>
    </row>
  </sheetData>
  <mergeCells count="456">
    <mergeCell ref="J95:N95"/>
    <mergeCell ref="O95:BQ95"/>
    <mergeCell ref="A93:B93"/>
    <mergeCell ref="C93:I93"/>
    <mergeCell ref="J93:N93"/>
    <mergeCell ref="O93:BQ93"/>
    <mergeCell ref="A94:B94"/>
    <mergeCell ref="C94:I94"/>
    <mergeCell ref="J94:N94"/>
    <mergeCell ref="O94:BQ94"/>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BM81:BQ81"/>
    <mergeCell ref="AI81:AM81"/>
    <mergeCell ref="BM78:BQ78"/>
    <mergeCell ref="A79:B79"/>
    <mergeCell ref="C79:I79"/>
    <mergeCell ref="Y79:AC79"/>
    <mergeCell ref="AD79:AH79"/>
    <mergeCell ref="A78:B78"/>
    <mergeCell ref="C78:I78"/>
    <mergeCell ref="Y78:AC78"/>
    <mergeCell ref="AD78:AH78"/>
    <mergeCell ref="AI78:AM78"/>
    <mergeCell ref="AN78:AR78"/>
    <mergeCell ref="AS78:AW78"/>
    <mergeCell ref="C76:I76"/>
    <mergeCell ref="J76:N76"/>
    <mergeCell ref="O76:X76"/>
    <mergeCell ref="Y76:AC76"/>
    <mergeCell ref="AD76:AH76"/>
    <mergeCell ref="AI76:AM76"/>
    <mergeCell ref="AX78:BB78"/>
    <mergeCell ref="BC78:BG78"/>
    <mergeCell ref="BH78:BL78"/>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X74:BB74"/>
    <mergeCell ref="BC74:BG74"/>
    <mergeCell ref="AN76:AR76"/>
    <mergeCell ref="AS76:AW76"/>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X76:BB76"/>
    <mergeCell ref="BC76:BG76"/>
    <mergeCell ref="BH76:BL76"/>
    <mergeCell ref="BM76:BQ76"/>
    <mergeCell ref="A76:B76"/>
    <mergeCell ref="BM71:BQ71"/>
    <mergeCell ref="J70:N70"/>
    <mergeCell ref="O70:X70"/>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I70:AM70"/>
    <mergeCell ref="AN70:AR70"/>
    <mergeCell ref="AS70:AW70"/>
    <mergeCell ref="AX70:BB70"/>
    <mergeCell ref="BC70:BG70"/>
    <mergeCell ref="BH70:BL70"/>
    <mergeCell ref="AX71:BB71"/>
    <mergeCell ref="BC71:BG71"/>
    <mergeCell ref="BH71:BL71"/>
    <mergeCell ref="A71:B71"/>
    <mergeCell ref="C71:I71"/>
    <mergeCell ref="J71:N71"/>
    <mergeCell ref="O71:X71"/>
    <mergeCell ref="Y71:AC71"/>
    <mergeCell ref="AD71:AH71"/>
    <mergeCell ref="AI71:AM71"/>
    <mergeCell ref="AN71:AR71"/>
    <mergeCell ref="AS71:AW71"/>
    <mergeCell ref="Y70:AC70"/>
    <mergeCell ref="AD70:AH70"/>
    <mergeCell ref="A69:B69"/>
    <mergeCell ref="C69:I69"/>
    <mergeCell ref="J69:N69"/>
    <mergeCell ref="O69:X69"/>
    <mergeCell ref="Y69:AC69"/>
    <mergeCell ref="AD69:AH69"/>
    <mergeCell ref="AI59:AM59"/>
    <mergeCell ref="A68:B68"/>
    <mergeCell ref="C68:I68"/>
    <mergeCell ref="J68:N68"/>
    <mergeCell ref="O68:X68"/>
    <mergeCell ref="Y68:AC68"/>
    <mergeCell ref="AD68:AH68"/>
    <mergeCell ref="AI68:AM68"/>
    <mergeCell ref="AD66:AH66"/>
    <mergeCell ref="AI66:AM66"/>
    <mergeCell ref="A61:BQ61"/>
    <mergeCell ref="BI59:BN59"/>
    <mergeCell ref="AC59:AH59"/>
    <mergeCell ref="AI69:AM69"/>
    <mergeCell ref="AN69:AR69"/>
    <mergeCell ref="BM70:BQ70"/>
    <mergeCell ref="AN59:AR59"/>
    <mergeCell ref="AS59:AX59"/>
    <mergeCell ref="AY59:BC59"/>
    <mergeCell ref="BD59:BH59"/>
    <mergeCell ref="AU44:AY44"/>
    <mergeCell ref="AZ44:BC44"/>
    <mergeCell ref="BD44:BH44"/>
    <mergeCell ref="BI44:BM44"/>
    <mergeCell ref="AN58:AR58"/>
    <mergeCell ref="AS58:AX58"/>
    <mergeCell ref="AY58:BC58"/>
    <mergeCell ref="BD58:BH58"/>
    <mergeCell ref="BI58:BN58"/>
    <mergeCell ref="AY56:BC56"/>
    <mergeCell ref="BD56:BH56"/>
    <mergeCell ref="BI56:BN56"/>
    <mergeCell ref="BD55:BH55"/>
    <mergeCell ref="BI55:BN55"/>
    <mergeCell ref="AY55:BC55"/>
    <mergeCell ref="A52:BN52"/>
    <mergeCell ref="A59:B59"/>
    <mergeCell ref="C59:R59"/>
    <mergeCell ref="S59:W59"/>
    <mergeCell ref="X59:AB59"/>
    <mergeCell ref="A88:B88"/>
    <mergeCell ref="C88:I88"/>
    <mergeCell ref="J88:N88"/>
    <mergeCell ref="O88:BQ88"/>
    <mergeCell ref="A97:BL97"/>
    <mergeCell ref="A98:BL98"/>
    <mergeCell ref="A90:B90"/>
    <mergeCell ref="C90:I90"/>
    <mergeCell ref="J90:N90"/>
    <mergeCell ref="O90:BQ90"/>
    <mergeCell ref="A91:B91"/>
    <mergeCell ref="C91:I91"/>
    <mergeCell ref="J91:N91"/>
    <mergeCell ref="O91:BQ91"/>
    <mergeCell ref="A92:B92"/>
    <mergeCell ref="C92:I92"/>
    <mergeCell ref="J92:N92"/>
    <mergeCell ref="O92:BQ92"/>
    <mergeCell ref="A89:B89"/>
    <mergeCell ref="C89:I89"/>
    <mergeCell ref="J89:N89"/>
    <mergeCell ref="O89:BQ89"/>
    <mergeCell ref="A95:B95"/>
    <mergeCell ref="C95:I95"/>
    <mergeCell ref="W112:AM112"/>
    <mergeCell ref="AP112:BH112"/>
    <mergeCell ref="A100:BL100"/>
    <mergeCell ref="A101:BL101"/>
    <mergeCell ref="A107:V107"/>
    <mergeCell ref="W107:AM107"/>
    <mergeCell ref="AP107:BH107"/>
    <mergeCell ref="W108:AM108"/>
    <mergeCell ref="AP108:BH108"/>
    <mergeCell ref="A111:V111"/>
    <mergeCell ref="W111:AM111"/>
    <mergeCell ref="AP111:BH111"/>
    <mergeCell ref="C87:I87"/>
    <mergeCell ref="J87:N87"/>
    <mergeCell ref="O87:BQ87"/>
    <mergeCell ref="AX68:BB68"/>
    <mergeCell ref="BC68:BG68"/>
    <mergeCell ref="BH68:BL68"/>
    <mergeCell ref="BM68:BQ68"/>
    <mergeCell ref="A83:BQ83"/>
    <mergeCell ref="A85:B85"/>
    <mergeCell ref="C85:I85"/>
    <mergeCell ref="J85:N85"/>
    <mergeCell ref="O85:BQ85"/>
    <mergeCell ref="AS69:AW69"/>
    <mergeCell ref="A86:B86"/>
    <mergeCell ref="C86:I86"/>
    <mergeCell ref="J86:N86"/>
    <mergeCell ref="O86:BQ86"/>
    <mergeCell ref="A87:B87"/>
    <mergeCell ref="AX69:BB69"/>
    <mergeCell ref="BC69:BG69"/>
    <mergeCell ref="BH69:BL69"/>
    <mergeCell ref="BM69:BQ69"/>
    <mergeCell ref="A70:B70"/>
    <mergeCell ref="C70:I70"/>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S57:AX57"/>
    <mergeCell ref="AY57:BC57"/>
    <mergeCell ref="BD57:BH57"/>
    <mergeCell ref="BI57:BN57"/>
    <mergeCell ref="A58:B58"/>
    <mergeCell ref="C58:R58"/>
    <mergeCell ref="S58:W58"/>
    <mergeCell ref="X58:AB58"/>
    <mergeCell ref="AC58:AH58"/>
    <mergeCell ref="AI58:AM58"/>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BI42:BM42"/>
    <mergeCell ref="BN42:BQ4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A44:B44"/>
    <mergeCell ref="C44:Z44"/>
    <mergeCell ref="AA44:AE44"/>
    <mergeCell ref="AF44:AJ44"/>
    <mergeCell ref="AK44:AO44"/>
    <mergeCell ref="AP44:AT44"/>
    <mergeCell ref="BN44:BQ4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 ref="AX73:BB73"/>
    <mergeCell ref="BC73:BG73"/>
    <mergeCell ref="BH73:BL73"/>
    <mergeCell ref="BM73:BQ73"/>
    <mergeCell ref="J78:N79"/>
    <mergeCell ref="O78:X79"/>
    <mergeCell ref="A73:B73"/>
    <mergeCell ref="C73:I73"/>
    <mergeCell ref="J73:N73"/>
    <mergeCell ref="O73:X73"/>
    <mergeCell ref="Y73:AC73"/>
    <mergeCell ref="AD73:AH73"/>
    <mergeCell ref="AI73:AM73"/>
    <mergeCell ref="AN73:AR73"/>
    <mergeCell ref="AS73:AW73"/>
    <mergeCell ref="A74:B74"/>
    <mergeCell ref="C74:I74"/>
    <mergeCell ref="J74:N74"/>
    <mergeCell ref="O74:X74"/>
    <mergeCell ref="Y74:AC74"/>
    <mergeCell ref="AD74:AH74"/>
    <mergeCell ref="AI74:AM74"/>
    <mergeCell ref="AN74:AR74"/>
    <mergeCell ref="AS74:AW74"/>
  </mergeCells>
  <conditionalFormatting sqref="C84 C99 C68 C88">
    <cfRule type="cellIs" dxfId="392" priority="47" stopIfTrue="1" operator="equal">
      <formula>$C67</formula>
    </cfRule>
  </conditionalFormatting>
  <conditionalFormatting sqref="A68:B68 A84:B84 A88:B88 A99:B99 A58:B58 A82:B82 A96:B96">
    <cfRule type="cellIs" dxfId="391" priority="48" stopIfTrue="1" operator="equal">
      <formula>0</formula>
    </cfRule>
  </conditionalFormatting>
  <conditionalFormatting sqref="A59:B59">
    <cfRule type="cellIs" dxfId="390" priority="46" stopIfTrue="1" operator="equal">
      <formula>0</formula>
    </cfRule>
  </conditionalFormatting>
  <conditionalFormatting sqref="C82">
    <cfRule type="cellIs" dxfId="389" priority="456" stopIfTrue="1" operator="equal">
      <formula>$C68</formula>
    </cfRule>
  </conditionalFormatting>
  <conditionalFormatting sqref="C69">
    <cfRule type="cellIs" dxfId="388" priority="43" stopIfTrue="1" operator="equal">
      <formula>$C68</formula>
    </cfRule>
  </conditionalFormatting>
  <conditionalFormatting sqref="A69:B69">
    <cfRule type="cellIs" dxfId="387" priority="44" stopIfTrue="1" operator="equal">
      <formula>0</formula>
    </cfRule>
  </conditionalFormatting>
  <conditionalFormatting sqref="C70">
    <cfRule type="cellIs" dxfId="386" priority="41" stopIfTrue="1" operator="equal">
      <formula>$C69</formula>
    </cfRule>
  </conditionalFormatting>
  <conditionalFormatting sqref="A70:B70">
    <cfRule type="cellIs" dxfId="385" priority="42" stopIfTrue="1" operator="equal">
      <formula>0</formula>
    </cfRule>
  </conditionalFormatting>
  <conditionalFormatting sqref="C71">
    <cfRule type="cellIs" dxfId="384" priority="39" stopIfTrue="1" operator="equal">
      <formula>$C70</formula>
    </cfRule>
  </conditionalFormatting>
  <conditionalFormatting sqref="A71:B71">
    <cfRule type="cellIs" dxfId="383" priority="40" stopIfTrue="1" operator="equal">
      <formula>0</formula>
    </cfRule>
  </conditionalFormatting>
  <conditionalFormatting sqref="C72">
    <cfRule type="cellIs" dxfId="382" priority="37" stopIfTrue="1" operator="equal">
      <formula>$C71</formula>
    </cfRule>
  </conditionalFormatting>
  <conditionalFormatting sqref="A72:B72">
    <cfRule type="cellIs" dxfId="381" priority="38" stopIfTrue="1" operator="equal">
      <formula>0</formula>
    </cfRule>
  </conditionalFormatting>
  <conditionalFormatting sqref="C74">
    <cfRule type="cellIs" dxfId="380" priority="35" stopIfTrue="1" operator="equal">
      <formula>$C72</formula>
    </cfRule>
  </conditionalFormatting>
  <conditionalFormatting sqref="A74:B74">
    <cfRule type="cellIs" dxfId="379" priority="36" stopIfTrue="1" operator="equal">
      <formula>0</formula>
    </cfRule>
  </conditionalFormatting>
  <conditionalFormatting sqref="C75">
    <cfRule type="cellIs" dxfId="378" priority="33" stopIfTrue="1" operator="equal">
      <formula>$C74</formula>
    </cfRule>
  </conditionalFormatting>
  <conditionalFormatting sqref="A75:B75">
    <cfRule type="cellIs" dxfId="377" priority="34" stopIfTrue="1" operator="equal">
      <formula>0</formula>
    </cfRule>
  </conditionalFormatting>
  <conditionalFormatting sqref="C76">
    <cfRule type="cellIs" dxfId="376" priority="31" stopIfTrue="1" operator="equal">
      <formula>$C75</formula>
    </cfRule>
  </conditionalFormatting>
  <conditionalFormatting sqref="A76:B76">
    <cfRule type="cellIs" dxfId="375" priority="32" stopIfTrue="1" operator="equal">
      <formula>0</formula>
    </cfRule>
  </conditionalFormatting>
  <conditionalFormatting sqref="C77">
    <cfRule type="cellIs" dxfId="374" priority="29" stopIfTrue="1" operator="equal">
      <formula>$C76</formula>
    </cfRule>
  </conditionalFormatting>
  <conditionalFormatting sqref="A77:B77">
    <cfRule type="cellIs" dxfId="373" priority="30" stopIfTrue="1" operator="equal">
      <formula>0</formula>
    </cfRule>
  </conditionalFormatting>
  <conditionalFormatting sqref="C78">
    <cfRule type="cellIs" dxfId="372" priority="27" stopIfTrue="1" operator="equal">
      <formula>$C77</formula>
    </cfRule>
  </conditionalFormatting>
  <conditionalFormatting sqref="A78:B78">
    <cfRule type="cellIs" dxfId="371" priority="28" stopIfTrue="1" operator="equal">
      <formula>0</formula>
    </cfRule>
  </conditionalFormatting>
  <conditionalFormatting sqref="C79">
    <cfRule type="cellIs" dxfId="370" priority="25" stopIfTrue="1" operator="equal">
      <formula>$C78</formula>
    </cfRule>
  </conditionalFormatting>
  <conditionalFormatting sqref="A79:B79">
    <cfRule type="cellIs" dxfId="369" priority="26" stopIfTrue="1" operator="equal">
      <formula>0</formula>
    </cfRule>
  </conditionalFormatting>
  <conditionalFormatting sqref="C80">
    <cfRule type="cellIs" dxfId="368" priority="23" stopIfTrue="1" operator="equal">
      <formula>$C79</formula>
    </cfRule>
  </conditionalFormatting>
  <conditionalFormatting sqref="A80:B80">
    <cfRule type="cellIs" dxfId="367" priority="24" stopIfTrue="1" operator="equal">
      <formula>0</formula>
    </cfRule>
  </conditionalFormatting>
  <conditionalFormatting sqref="C81">
    <cfRule type="cellIs" dxfId="366" priority="21" stopIfTrue="1" operator="equal">
      <formula>$C80</formula>
    </cfRule>
  </conditionalFormatting>
  <conditionalFormatting sqref="A81:B81">
    <cfRule type="cellIs" dxfId="365" priority="22" stopIfTrue="1" operator="equal">
      <formula>0</formula>
    </cfRule>
  </conditionalFormatting>
  <conditionalFormatting sqref="C96">
    <cfRule type="cellIs" dxfId="364" priority="458" stopIfTrue="1" operator="equal">
      <formula>$C88</formula>
    </cfRule>
  </conditionalFormatting>
  <conditionalFormatting sqref="C89">
    <cfRule type="cellIs" dxfId="363" priority="17" stopIfTrue="1" operator="equal">
      <formula>$C88</formula>
    </cfRule>
  </conditionalFormatting>
  <conditionalFormatting sqref="A89:B89">
    <cfRule type="cellIs" dxfId="362" priority="18" stopIfTrue="1" operator="equal">
      <formula>0</formula>
    </cfRule>
  </conditionalFormatting>
  <conditionalFormatting sqref="C90">
    <cfRule type="cellIs" dxfId="361" priority="15" stopIfTrue="1" operator="equal">
      <formula>$C89</formula>
    </cfRule>
  </conditionalFormatting>
  <conditionalFormatting sqref="A90:B90">
    <cfRule type="cellIs" dxfId="360" priority="16" stopIfTrue="1" operator="equal">
      <formula>0</formula>
    </cfRule>
  </conditionalFormatting>
  <conditionalFormatting sqref="C91">
    <cfRule type="cellIs" dxfId="359" priority="13" stopIfTrue="1" operator="equal">
      <formula>$C90</formula>
    </cfRule>
  </conditionalFormatting>
  <conditionalFormatting sqref="A91:B91">
    <cfRule type="cellIs" dxfId="358" priority="14" stopIfTrue="1" operator="equal">
      <formula>0</formula>
    </cfRule>
  </conditionalFormatting>
  <conditionalFormatting sqref="C92">
    <cfRule type="cellIs" dxfId="357" priority="11" stopIfTrue="1" operator="equal">
      <formula>$C91</formula>
    </cfRule>
  </conditionalFormatting>
  <conditionalFormatting sqref="A92:B92">
    <cfRule type="cellIs" dxfId="356" priority="12" stopIfTrue="1" operator="equal">
      <formula>0</formula>
    </cfRule>
  </conditionalFormatting>
  <conditionalFormatting sqref="C93">
    <cfRule type="cellIs" dxfId="355" priority="9" stopIfTrue="1" operator="equal">
      <formula>$C92</formula>
    </cfRule>
  </conditionalFormatting>
  <conditionalFormatting sqref="A93:B93">
    <cfRule type="cellIs" dxfId="354" priority="10" stopIfTrue="1" operator="equal">
      <formula>0</formula>
    </cfRule>
  </conditionalFormatting>
  <conditionalFormatting sqref="C94">
    <cfRule type="cellIs" dxfId="353" priority="7" stopIfTrue="1" operator="equal">
      <formula>$C93</formula>
    </cfRule>
  </conditionalFormatting>
  <conditionalFormatting sqref="A94:B94">
    <cfRule type="cellIs" dxfId="352" priority="8" stopIfTrue="1" operator="equal">
      <formula>0</formula>
    </cfRule>
  </conditionalFormatting>
  <conditionalFormatting sqref="C95">
    <cfRule type="cellIs" dxfId="351" priority="5" stopIfTrue="1" operator="equal">
      <formula>$C94</formula>
    </cfRule>
  </conditionalFormatting>
  <conditionalFormatting sqref="A95:B95">
    <cfRule type="cellIs" dxfId="350" priority="6" stopIfTrue="1" operator="equal">
      <formula>0</formula>
    </cfRule>
  </conditionalFormatting>
  <conditionalFormatting sqref="C73">
    <cfRule type="cellIs" dxfId="349" priority="1" stopIfTrue="1" operator="equal">
      <formula>$C72</formula>
    </cfRule>
  </conditionalFormatting>
  <conditionalFormatting sqref="A73:B73">
    <cfRule type="cellIs" dxfId="348" priority="2" stopIfTrue="1" operator="equal">
      <formula>0</formula>
    </cfRule>
  </conditionalFormatting>
  <pageMargins left="0.31496062992125984" right="0.31496062992125984" top="0.39370078740157483" bottom="0.39370078740157483" header="0" footer="0"/>
  <pageSetup paperSize="9" scale="73"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2"/>
  <sheetViews>
    <sheetView topLeftCell="A71" workbookViewId="0">
      <selection activeCell="C79" sqref="C79:I79"/>
    </sheetView>
  </sheetViews>
  <sheetFormatPr defaultColWidth="9.1796875" defaultRowHeight="13" x14ac:dyDescent="0.3"/>
  <cols>
    <col min="1" max="1" width="3.26953125" style="1" customWidth="1"/>
    <col min="2" max="2" width="3.453125" style="1" customWidth="1"/>
    <col min="3" max="8" width="2.81640625" style="1" customWidth="1"/>
    <col min="9" max="9" width="6.36328125" style="1" customWidth="1"/>
    <col min="10" max="53" width="2.81640625" style="1" customWidth="1"/>
    <col min="54" max="54" width="1.453125" style="1" customWidth="1"/>
    <col min="55" max="58" width="2.81640625" style="1" customWidth="1"/>
    <col min="59" max="59" width="0.36328125" style="1" customWidth="1"/>
    <col min="60" max="68" width="2.81640625" style="1" customWidth="1"/>
    <col min="69" max="69" width="1.08984375" style="1" customWidth="1"/>
    <col min="70"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row>
    <row r="14" spans="1:64" ht="28" customHeight="1" x14ac:dyDescent="0.3">
      <c r="A14" s="16"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x14ac:dyDescent="0.3">
      <c r="A20" s="16" t="s">
        <v>34</v>
      </c>
      <c r="B20" s="123" t="s">
        <v>587</v>
      </c>
      <c r="C20" s="124"/>
      <c r="D20" s="124"/>
      <c r="E20" s="124"/>
      <c r="F20" s="124"/>
      <c r="G20" s="124"/>
      <c r="H20" s="124"/>
      <c r="I20" s="124"/>
      <c r="J20" s="124"/>
      <c r="K20" s="124"/>
      <c r="L20" s="124"/>
      <c r="M20"/>
      <c r="N20" s="123">
        <v>5049</v>
      </c>
      <c r="O20" s="124"/>
      <c r="P20" s="124"/>
      <c r="Q20" s="124"/>
      <c r="R20" s="124"/>
      <c r="S20" s="124"/>
      <c r="T20" s="124"/>
      <c r="U20" s="124"/>
      <c r="V20" s="124"/>
      <c r="W20" s="124"/>
      <c r="X20" s="124"/>
      <c r="Y20" s="124"/>
      <c r="Z20" s="21"/>
      <c r="AA20" s="123" t="s">
        <v>185</v>
      </c>
      <c r="AB20" s="124"/>
      <c r="AC20" s="124"/>
      <c r="AD20" s="124"/>
      <c r="AE20" s="124"/>
      <c r="AF20" s="124"/>
      <c r="AG20" s="124"/>
      <c r="AH20" s="124"/>
      <c r="AI20" s="124"/>
      <c r="AJ20" s="21"/>
      <c r="AK20" s="314" t="s">
        <v>588</v>
      </c>
      <c r="AL20" s="315"/>
      <c r="AM20" s="315"/>
      <c r="AN20" s="315"/>
      <c r="AO20" s="315"/>
      <c r="AP20" s="315"/>
      <c r="AQ20" s="315"/>
      <c r="AR20" s="315"/>
      <c r="AS20" s="315"/>
      <c r="AT20" s="315"/>
      <c r="AU20" s="315"/>
      <c r="AV20" s="315"/>
      <c r="AW20" s="315"/>
      <c r="AX20" s="315"/>
      <c r="AY20" s="315"/>
      <c r="AZ20" s="315"/>
      <c r="BA20" s="315"/>
      <c r="BB20" s="315"/>
      <c r="BC20" s="315"/>
      <c r="BD20" s="21"/>
      <c r="BE20" s="123" t="s">
        <v>571</v>
      </c>
      <c r="BF20" s="124"/>
      <c r="BG20" s="124"/>
      <c r="BH20" s="124"/>
      <c r="BI20" s="124"/>
      <c r="BJ20" s="124"/>
      <c r="BK20" s="124"/>
      <c r="BL20" s="124"/>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7.75" customHeight="1" x14ac:dyDescent="0.3">
      <c r="A24" s="119" t="s">
        <v>3</v>
      </c>
      <c r="B24" s="119"/>
      <c r="C24" s="119"/>
      <c r="D24" s="119"/>
      <c r="E24" s="119"/>
      <c r="F24" s="119"/>
      <c r="G24" s="120" t="s">
        <v>38</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2"/>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50.5" customHeight="1" x14ac:dyDescent="0.3">
      <c r="A26" s="119">
        <v>1</v>
      </c>
      <c r="B26" s="119"/>
      <c r="C26" s="119"/>
      <c r="D26" s="119"/>
      <c r="E26" s="119"/>
      <c r="F26" s="119"/>
      <c r="G26" s="130" t="s">
        <v>589</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row>
    <row r="28" spans="1:79" ht="16" customHeight="1"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17" customHeight="1" x14ac:dyDescent="0.3">
      <c r="A29" s="391" t="s">
        <v>590</v>
      </c>
      <c r="B29" s="392"/>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row>
    <row r="30" spans="1:79" ht="12.75" customHeight="1" x14ac:dyDescent="0.3">
      <c r="A30" s="69"/>
      <c r="B30" s="69"/>
      <c r="C30" s="69"/>
      <c r="D30" s="69"/>
      <c r="E30" s="69"/>
      <c r="F30" s="69"/>
      <c r="G30" s="69"/>
      <c r="H30" s="69"/>
      <c r="I30" s="69"/>
      <c r="J30" s="69"/>
      <c r="K30" s="69"/>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20" t="s">
        <v>39</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2"/>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26" customHeight="1" x14ac:dyDescent="0.3">
      <c r="A34" s="119">
        <v>1</v>
      </c>
      <c r="B34" s="119"/>
      <c r="C34" s="119"/>
      <c r="D34" s="119"/>
      <c r="E34" s="119"/>
      <c r="F34" s="119"/>
      <c r="G34" s="130" t="s">
        <v>591</v>
      </c>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8"/>
      <c r="CA34" s="1" t="s">
        <v>48</v>
      </c>
    </row>
    <row r="36" spans="1:79" ht="15.75" customHeight="1" x14ac:dyDescent="0.3">
      <c r="A36" s="118" t="s">
        <v>73</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row>
    <row r="37" spans="1:79" ht="15.75" customHeight="1" x14ac:dyDescent="0.3">
      <c r="A37" s="118" t="s">
        <v>74</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row>
    <row r="38" spans="1:79" ht="15" customHeight="1" x14ac:dyDescent="0.3">
      <c r="A38" s="136" t="s">
        <v>102</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row>
    <row r="39" spans="1:79" s="46" customFormat="1" ht="30.5" customHeight="1" x14ac:dyDescent="0.25">
      <c r="A39" s="248" t="s">
        <v>3</v>
      </c>
      <c r="B39" s="248"/>
      <c r="C39" s="248" t="s">
        <v>66</v>
      </c>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t="s">
        <v>25</v>
      </c>
      <c r="AB39" s="248"/>
      <c r="AC39" s="248"/>
      <c r="AD39" s="248"/>
      <c r="AE39" s="248"/>
      <c r="AF39" s="248"/>
      <c r="AG39" s="248"/>
      <c r="AH39" s="248"/>
      <c r="AI39" s="248"/>
      <c r="AJ39" s="248"/>
      <c r="AK39" s="248"/>
      <c r="AL39" s="248"/>
      <c r="AM39" s="248"/>
      <c r="AN39" s="248"/>
      <c r="AO39" s="248"/>
      <c r="AP39" s="248" t="s">
        <v>44</v>
      </c>
      <c r="AQ39" s="248"/>
      <c r="AR39" s="248"/>
      <c r="AS39" s="248"/>
      <c r="AT39" s="248"/>
      <c r="AU39" s="248"/>
      <c r="AV39" s="248"/>
      <c r="AW39" s="248"/>
      <c r="AX39" s="248"/>
      <c r="AY39" s="248"/>
      <c r="AZ39" s="248"/>
      <c r="BA39" s="248"/>
      <c r="BB39" s="248"/>
      <c r="BC39" s="248"/>
      <c r="BD39" s="248" t="s">
        <v>0</v>
      </c>
      <c r="BE39" s="248"/>
      <c r="BF39" s="248"/>
      <c r="BG39" s="248"/>
      <c r="BH39" s="248"/>
      <c r="BI39" s="248"/>
      <c r="BJ39" s="248"/>
      <c r="BK39" s="248"/>
      <c r="BL39" s="248"/>
      <c r="BM39" s="248"/>
      <c r="BN39" s="248"/>
      <c r="BO39" s="248"/>
      <c r="BP39" s="248"/>
      <c r="BQ39" s="248"/>
    </row>
    <row r="40" spans="1:79" s="46" customFormat="1" ht="21" customHeight="1" x14ac:dyDescent="0.2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t="s">
        <v>2</v>
      </c>
      <c r="AB40" s="248"/>
      <c r="AC40" s="248"/>
      <c r="AD40" s="248"/>
      <c r="AE40" s="248"/>
      <c r="AF40" s="248" t="s">
        <v>1</v>
      </c>
      <c r="AG40" s="248"/>
      <c r="AH40" s="248"/>
      <c r="AI40" s="248"/>
      <c r="AJ40" s="248"/>
      <c r="AK40" s="248" t="s">
        <v>26</v>
      </c>
      <c r="AL40" s="248"/>
      <c r="AM40" s="248"/>
      <c r="AN40" s="248"/>
      <c r="AO40" s="248"/>
      <c r="AP40" s="248" t="s">
        <v>2</v>
      </c>
      <c r="AQ40" s="248"/>
      <c r="AR40" s="248"/>
      <c r="AS40" s="248"/>
      <c r="AT40" s="248"/>
      <c r="AU40" s="248" t="s">
        <v>1</v>
      </c>
      <c r="AV40" s="248"/>
      <c r="AW40" s="248"/>
      <c r="AX40" s="248"/>
      <c r="AY40" s="248"/>
      <c r="AZ40" s="248" t="s">
        <v>26</v>
      </c>
      <c r="BA40" s="248"/>
      <c r="BB40" s="248"/>
      <c r="BC40" s="248"/>
      <c r="BD40" s="248" t="s">
        <v>2</v>
      </c>
      <c r="BE40" s="248"/>
      <c r="BF40" s="248"/>
      <c r="BG40" s="248"/>
      <c r="BH40" s="248"/>
      <c r="BI40" s="248" t="s">
        <v>1</v>
      </c>
      <c r="BJ40" s="248"/>
      <c r="BK40" s="248"/>
      <c r="BL40" s="248"/>
      <c r="BM40" s="248"/>
      <c r="BN40" s="248" t="s">
        <v>27</v>
      </c>
      <c r="BO40" s="248"/>
      <c r="BP40" s="248"/>
      <c r="BQ40" s="248"/>
    </row>
    <row r="41" spans="1:79" s="46" customFormat="1" ht="16" customHeight="1" x14ac:dyDescent="0.25">
      <c r="A41" s="259">
        <v>1</v>
      </c>
      <c r="B41" s="259"/>
      <c r="C41" s="259">
        <v>2</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137">
        <v>3</v>
      </c>
      <c r="AB41" s="139"/>
      <c r="AC41" s="139"/>
      <c r="AD41" s="139"/>
      <c r="AE41" s="138"/>
      <c r="AF41" s="137">
        <v>4</v>
      </c>
      <c r="AG41" s="139"/>
      <c r="AH41" s="139"/>
      <c r="AI41" s="139"/>
      <c r="AJ41" s="138"/>
      <c r="AK41" s="137">
        <v>5</v>
      </c>
      <c r="AL41" s="139"/>
      <c r="AM41" s="139"/>
      <c r="AN41" s="139"/>
      <c r="AO41" s="138"/>
      <c r="AP41" s="137">
        <v>6</v>
      </c>
      <c r="AQ41" s="139"/>
      <c r="AR41" s="139"/>
      <c r="AS41" s="139"/>
      <c r="AT41" s="138"/>
      <c r="AU41" s="137">
        <v>7</v>
      </c>
      <c r="AV41" s="139"/>
      <c r="AW41" s="139"/>
      <c r="AX41" s="139"/>
      <c r="AY41" s="138"/>
      <c r="AZ41" s="137">
        <v>8</v>
      </c>
      <c r="BA41" s="139"/>
      <c r="BB41" s="139"/>
      <c r="BC41" s="138"/>
      <c r="BD41" s="137">
        <v>9</v>
      </c>
      <c r="BE41" s="139"/>
      <c r="BF41" s="139"/>
      <c r="BG41" s="139"/>
      <c r="BH41" s="138"/>
      <c r="BI41" s="259">
        <v>10</v>
      </c>
      <c r="BJ41" s="259"/>
      <c r="BK41" s="259"/>
      <c r="BL41" s="259"/>
      <c r="BM41" s="259"/>
      <c r="BN41" s="259">
        <v>11</v>
      </c>
      <c r="BO41" s="259"/>
      <c r="BP41" s="259"/>
      <c r="BQ41" s="259"/>
    </row>
    <row r="42" spans="1:79" ht="15.75" hidden="1" customHeight="1" x14ac:dyDescent="0.3">
      <c r="A42" s="119" t="s">
        <v>13</v>
      </c>
      <c r="B42" s="119"/>
      <c r="C42" s="104" t="s">
        <v>14</v>
      </c>
      <c r="D42" s="104"/>
      <c r="E42" s="104"/>
      <c r="F42" s="104"/>
      <c r="G42" s="104"/>
      <c r="H42" s="104"/>
      <c r="I42" s="104"/>
      <c r="J42" s="104"/>
      <c r="K42" s="104"/>
      <c r="L42" s="104"/>
      <c r="M42" s="104"/>
      <c r="N42" s="104"/>
      <c r="O42" s="104"/>
      <c r="P42" s="104"/>
      <c r="Q42" s="104"/>
      <c r="R42" s="104"/>
      <c r="S42" s="104"/>
      <c r="T42" s="104"/>
      <c r="U42" s="104"/>
      <c r="V42" s="104"/>
      <c r="W42" s="104"/>
      <c r="X42" s="104"/>
      <c r="Y42" s="104"/>
      <c r="Z42" s="105"/>
      <c r="AA42" s="261" t="s">
        <v>10</v>
      </c>
      <c r="AB42" s="261"/>
      <c r="AC42" s="261"/>
      <c r="AD42" s="261"/>
      <c r="AE42" s="261"/>
      <c r="AF42" s="261" t="s">
        <v>9</v>
      </c>
      <c r="AG42" s="261"/>
      <c r="AH42" s="261"/>
      <c r="AI42" s="261"/>
      <c r="AJ42" s="261"/>
      <c r="AK42" s="262" t="s">
        <v>16</v>
      </c>
      <c r="AL42" s="262"/>
      <c r="AM42" s="262"/>
      <c r="AN42" s="262"/>
      <c r="AO42" s="262"/>
      <c r="AP42" s="261" t="s">
        <v>11</v>
      </c>
      <c r="AQ42" s="261"/>
      <c r="AR42" s="261"/>
      <c r="AS42" s="261"/>
      <c r="AT42" s="261"/>
      <c r="AU42" s="261" t="s">
        <v>12</v>
      </c>
      <c r="AV42" s="261"/>
      <c r="AW42" s="261"/>
      <c r="AX42" s="261"/>
      <c r="AY42" s="261"/>
      <c r="AZ42" s="262" t="s">
        <v>16</v>
      </c>
      <c r="BA42" s="262"/>
      <c r="BB42" s="262"/>
      <c r="BC42" s="262"/>
      <c r="BD42" s="243" t="s">
        <v>31</v>
      </c>
      <c r="BE42" s="243"/>
      <c r="BF42" s="243"/>
      <c r="BG42" s="243"/>
      <c r="BH42" s="243"/>
      <c r="BI42" s="243" t="s">
        <v>31</v>
      </c>
      <c r="BJ42" s="243"/>
      <c r="BK42" s="243"/>
      <c r="BL42" s="243"/>
      <c r="BM42" s="243"/>
      <c r="BN42" s="263" t="s">
        <v>16</v>
      </c>
      <c r="BO42" s="263"/>
      <c r="BP42" s="263"/>
      <c r="BQ42" s="263"/>
      <c r="CA42" s="1" t="s">
        <v>19</v>
      </c>
    </row>
    <row r="43" spans="1:79" ht="32" customHeight="1" x14ac:dyDescent="0.3">
      <c r="A43" s="260">
        <v>1</v>
      </c>
      <c r="B43" s="260"/>
      <c r="C43" s="151" t="s">
        <v>592</v>
      </c>
      <c r="D43" s="257"/>
      <c r="E43" s="257"/>
      <c r="F43" s="257"/>
      <c r="G43" s="257"/>
      <c r="H43" s="257"/>
      <c r="I43" s="257"/>
      <c r="J43" s="257"/>
      <c r="K43" s="257"/>
      <c r="L43" s="257"/>
      <c r="M43" s="257"/>
      <c r="N43" s="257"/>
      <c r="O43" s="257"/>
      <c r="P43" s="257"/>
      <c r="Q43" s="257"/>
      <c r="R43" s="257"/>
      <c r="S43" s="257"/>
      <c r="T43" s="257"/>
      <c r="U43" s="257"/>
      <c r="V43" s="257"/>
      <c r="W43" s="257"/>
      <c r="X43" s="257"/>
      <c r="Y43" s="257"/>
      <c r="Z43" s="258"/>
      <c r="AA43" s="254">
        <v>147135</v>
      </c>
      <c r="AB43" s="254"/>
      <c r="AC43" s="254"/>
      <c r="AD43" s="254"/>
      <c r="AE43" s="254"/>
      <c r="AF43" s="254">
        <v>0</v>
      </c>
      <c r="AG43" s="254"/>
      <c r="AH43" s="254"/>
      <c r="AI43" s="254"/>
      <c r="AJ43" s="254"/>
      <c r="AK43" s="254">
        <f>AA43+AF43</f>
        <v>147135</v>
      </c>
      <c r="AL43" s="254"/>
      <c r="AM43" s="254"/>
      <c r="AN43" s="254"/>
      <c r="AO43" s="254"/>
      <c r="AP43" s="254">
        <v>147135</v>
      </c>
      <c r="AQ43" s="254"/>
      <c r="AR43" s="254"/>
      <c r="AS43" s="254"/>
      <c r="AT43" s="254"/>
      <c r="AU43" s="254">
        <v>0</v>
      </c>
      <c r="AV43" s="254"/>
      <c r="AW43" s="254"/>
      <c r="AX43" s="254"/>
      <c r="AY43" s="254"/>
      <c r="AZ43" s="254">
        <f>AP43+AU43</f>
        <v>147135</v>
      </c>
      <c r="BA43" s="254"/>
      <c r="BB43" s="254"/>
      <c r="BC43" s="254"/>
      <c r="BD43" s="254">
        <f>AP43-AA43</f>
        <v>0</v>
      </c>
      <c r="BE43" s="254"/>
      <c r="BF43" s="254"/>
      <c r="BG43" s="254"/>
      <c r="BH43" s="254"/>
      <c r="BI43" s="254">
        <f>AU43-AF43</f>
        <v>0</v>
      </c>
      <c r="BJ43" s="254"/>
      <c r="BK43" s="254"/>
      <c r="BL43" s="254"/>
      <c r="BM43" s="254"/>
      <c r="BN43" s="254">
        <f>BD43+BI43</f>
        <v>0</v>
      </c>
      <c r="BO43" s="254"/>
      <c r="BP43" s="254"/>
      <c r="BQ43" s="254"/>
      <c r="CA43" s="1" t="s">
        <v>20</v>
      </c>
    </row>
    <row r="44" spans="1:79" s="37" customFormat="1" ht="15" customHeight="1" x14ac:dyDescent="0.3">
      <c r="A44" s="288"/>
      <c r="B44" s="288"/>
      <c r="C44" s="331" t="s">
        <v>80</v>
      </c>
      <c r="D44" s="272"/>
      <c r="E44" s="272"/>
      <c r="F44" s="272"/>
      <c r="G44" s="272"/>
      <c r="H44" s="272"/>
      <c r="I44" s="272"/>
      <c r="J44" s="272"/>
      <c r="K44" s="272"/>
      <c r="L44" s="272"/>
      <c r="M44" s="272"/>
      <c r="N44" s="272"/>
      <c r="O44" s="272"/>
      <c r="P44" s="272"/>
      <c r="Q44" s="272"/>
      <c r="R44" s="272"/>
      <c r="S44" s="272"/>
      <c r="T44" s="272"/>
      <c r="U44" s="272"/>
      <c r="V44" s="272"/>
      <c r="W44" s="272"/>
      <c r="X44" s="272"/>
      <c r="Y44" s="272"/>
      <c r="Z44" s="273"/>
      <c r="AA44" s="287">
        <f>AA43</f>
        <v>147135</v>
      </c>
      <c r="AB44" s="287"/>
      <c r="AC44" s="287"/>
      <c r="AD44" s="287"/>
      <c r="AE44" s="287"/>
      <c r="AF44" s="287">
        <v>0</v>
      </c>
      <c r="AG44" s="287"/>
      <c r="AH44" s="287"/>
      <c r="AI44" s="287"/>
      <c r="AJ44" s="287"/>
      <c r="AK44" s="287">
        <f>AA44+AF44</f>
        <v>147135</v>
      </c>
      <c r="AL44" s="287"/>
      <c r="AM44" s="287"/>
      <c r="AN44" s="287"/>
      <c r="AO44" s="287"/>
      <c r="AP44" s="287">
        <f>AP43</f>
        <v>147135</v>
      </c>
      <c r="AQ44" s="287"/>
      <c r="AR44" s="287"/>
      <c r="AS44" s="287"/>
      <c r="AT44" s="287"/>
      <c r="AU44" s="287">
        <v>0</v>
      </c>
      <c r="AV44" s="287"/>
      <c r="AW44" s="287"/>
      <c r="AX44" s="287"/>
      <c r="AY44" s="287"/>
      <c r="AZ44" s="287">
        <f>AP44+AU44</f>
        <v>147135</v>
      </c>
      <c r="BA44" s="287"/>
      <c r="BB44" s="287"/>
      <c r="BC44" s="287"/>
      <c r="BD44" s="287">
        <f>AP44-AA44</f>
        <v>0</v>
      </c>
      <c r="BE44" s="287"/>
      <c r="BF44" s="287"/>
      <c r="BG44" s="287"/>
      <c r="BH44" s="287"/>
      <c r="BI44" s="287">
        <f>AU44-AF44</f>
        <v>0</v>
      </c>
      <c r="BJ44" s="287"/>
      <c r="BK44" s="287"/>
      <c r="BL44" s="287"/>
      <c r="BM44" s="287"/>
      <c r="BN44" s="287">
        <f>BD44+BI44</f>
        <v>0</v>
      </c>
      <c r="BO44" s="287"/>
      <c r="BP44" s="287"/>
      <c r="BQ44" s="287"/>
    </row>
    <row r="46" spans="1:79" ht="29.25" customHeight="1" x14ac:dyDescent="0.3">
      <c r="A46" s="118" t="s">
        <v>75</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row>
    <row r="47" spans="1:79" ht="9.75" customHeight="1" x14ac:dyDescent="0.3">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row>
    <row r="48" spans="1:79" ht="15.75" customHeight="1" x14ac:dyDescent="0.3">
      <c r="A48" s="264" t="s">
        <v>3</v>
      </c>
      <c r="B48" s="264"/>
      <c r="C48" s="119" t="s">
        <v>60</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row>
    <row r="49" spans="1:79" ht="13" customHeight="1" x14ac:dyDescent="0.3">
      <c r="A49" s="264">
        <v>1</v>
      </c>
      <c r="B49" s="264"/>
      <c r="C49" s="277">
        <v>2</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row>
    <row r="50" spans="1:79" ht="35" hidden="1" customHeight="1" x14ac:dyDescent="0.3">
      <c r="A50" s="349">
        <v>1</v>
      </c>
      <c r="B50" s="350"/>
      <c r="C50" s="267" t="s">
        <v>412</v>
      </c>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CA50" s="1" t="s">
        <v>69</v>
      </c>
    </row>
    <row r="52" spans="1:79" ht="15.75" customHeight="1" x14ac:dyDescent="0.3">
      <c r="A52" s="118" t="s">
        <v>42</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row>
    <row r="53" spans="1:79" ht="15" customHeight="1" x14ac:dyDescent="0.3">
      <c r="A53" s="136" t="s">
        <v>102</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row>
    <row r="54" spans="1:79" ht="20.5" customHeight="1" x14ac:dyDescent="0.3">
      <c r="A54" s="106" t="s">
        <v>3</v>
      </c>
      <c r="B54" s="108"/>
      <c r="C54" s="119" t="s">
        <v>28</v>
      </c>
      <c r="D54" s="119"/>
      <c r="E54" s="119"/>
      <c r="F54" s="119"/>
      <c r="G54" s="119"/>
      <c r="H54" s="119"/>
      <c r="I54" s="119"/>
      <c r="J54" s="119"/>
      <c r="K54" s="119"/>
      <c r="L54" s="119"/>
      <c r="M54" s="119"/>
      <c r="N54" s="119"/>
      <c r="O54" s="119"/>
      <c r="P54" s="119"/>
      <c r="Q54" s="119"/>
      <c r="R54" s="119"/>
      <c r="S54" s="119" t="s">
        <v>25</v>
      </c>
      <c r="T54" s="119"/>
      <c r="U54" s="119"/>
      <c r="V54" s="119"/>
      <c r="W54" s="119"/>
      <c r="X54" s="119"/>
      <c r="Y54" s="119"/>
      <c r="Z54" s="119"/>
      <c r="AA54" s="119"/>
      <c r="AB54" s="119"/>
      <c r="AC54" s="119"/>
      <c r="AD54" s="119"/>
      <c r="AE54" s="119"/>
      <c r="AF54" s="119"/>
      <c r="AG54" s="119"/>
      <c r="AH54" s="119"/>
      <c r="AI54" s="119" t="s">
        <v>44</v>
      </c>
      <c r="AJ54" s="119"/>
      <c r="AK54" s="119"/>
      <c r="AL54" s="119"/>
      <c r="AM54" s="119"/>
      <c r="AN54" s="119"/>
      <c r="AO54" s="119"/>
      <c r="AP54" s="119"/>
      <c r="AQ54" s="119"/>
      <c r="AR54" s="119"/>
      <c r="AS54" s="119"/>
      <c r="AT54" s="119"/>
      <c r="AU54" s="119"/>
      <c r="AV54" s="119"/>
      <c r="AW54" s="119"/>
      <c r="AX54" s="119"/>
      <c r="AY54" s="119" t="s">
        <v>0</v>
      </c>
      <c r="AZ54" s="119"/>
      <c r="BA54" s="119"/>
      <c r="BB54" s="119"/>
      <c r="BC54" s="119"/>
      <c r="BD54" s="119"/>
      <c r="BE54" s="119"/>
      <c r="BF54" s="119"/>
      <c r="BG54" s="119"/>
      <c r="BH54" s="119"/>
      <c r="BI54" s="119"/>
      <c r="BJ54" s="119"/>
      <c r="BK54" s="119"/>
      <c r="BL54" s="119"/>
      <c r="BM54" s="119"/>
      <c r="BN54" s="119"/>
      <c r="BO54" s="47"/>
      <c r="BP54" s="47"/>
      <c r="BQ54" s="47"/>
    </row>
    <row r="55" spans="1:79" ht="26" customHeight="1" x14ac:dyDescent="0.3">
      <c r="A55" s="109"/>
      <c r="B55" s="111"/>
      <c r="C55" s="119"/>
      <c r="D55" s="119"/>
      <c r="E55" s="119"/>
      <c r="F55" s="119"/>
      <c r="G55" s="119"/>
      <c r="H55" s="119"/>
      <c r="I55" s="119"/>
      <c r="J55" s="119"/>
      <c r="K55" s="119"/>
      <c r="L55" s="119"/>
      <c r="M55" s="119"/>
      <c r="N55" s="119"/>
      <c r="O55" s="119"/>
      <c r="P55" s="119"/>
      <c r="Q55" s="119"/>
      <c r="R55" s="119"/>
      <c r="S55" s="119" t="s">
        <v>2</v>
      </c>
      <c r="T55" s="119"/>
      <c r="U55" s="119"/>
      <c r="V55" s="119"/>
      <c r="W55" s="119"/>
      <c r="X55" s="119" t="s">
        <v>1</v>
      </c>
      <c r="Y55" s="119"/>
      <c r="Z55" s="119"/>
      <c r="AA55" s="119"/>
      <c r="AB55" s="119"/>
      <c r="AC55" s="119" t="s">
        <v>26</v>
      </c>
      <c r="AD55" s="119"/>
      <c r="AE55" s="119"/>
      <c r="AF55" s="119"/>
      <c r="AG55" s="119"/>
      <c r="AH55" s="119"/>
      <c r="AI55" s="119" t="s">
        <v>2</v>
      </c>
      <c r="AJ55" s="119"/>
      <c r="AK55" s="119"/>
      <c r="AL55" s="119"/>
      <c r="AM55" s="119"/>
      <c r="AN55" s="119" t="s">
        <v>1</v>
      </c>
      <c r="AO55" s="119"/>
      <c r="AP55" s="119"/>
      <c r="AQ55" s="119"/>
      <c r="AR55" s="119"/>
      <c r="AS55" s="119" t="s">
        <v>26</v>
      </c>
      <c r="AT55" s="119"/>
      <c r="AU55" s="119"/>
      <c r="AV55" s="119"/>
      <c r="AW55" s="119"/>
      <c r="AX55" s="119"/>
      <c r="AY55" s="103" t="s">
        <v>2</v>
      </c>
      <c r="AZ55" s="104"/>
      <c r="BA55" s="104"/>
      <c r="BB55" s="104"/>
      <c r="BC55" s="105"/>
      <c r="BD55" s="103" t="s">
        <v>1</v>
      </c>
      <c r="BE55" s="104"/>
      <c r="BF55" s="104"/>
      <c r="BG55" s="104"/>
      <c r="BH55" s="105"/>
      <c r="BI55" s="119" t="s">
        <v>26</v>
      </c>
      <c r="BJ55" s="119"/>
      <c r="BK55" s="119"/>
      <c r="BL55" s="119"/>
      <c r="BM55" s="119"/>
      <c r="BN55" s="119"/>
      <c r="BO55" s="47"/>
      <c r="BP55" s="47"/>
      <c r="BQ55" s="47"/>
    </row>
    <row r="56" spans="1:79" ht="13" customHeight="1" x14ac:dyDescent="0.3">
      <c r="A56" s="119">
        <v>1</v>
      </c>
      <c r="B56" s="119"/>
      <c r="C56" s="119">
        <v>2</v>
      </c>
      <c r="D56" s="119"/>
      <c r="E56" s="119"/>
      <c r="F56" s="119"/>
      <c r="G56" s="119"/>
      <c r="H56" s="119"/>
      <c r="I56" s="119"/>
      <c r="J56" s="119"/>
      <c r="K56" s="119"/>
      <c r="L56" s="119"/>
      <c r="M56" s="119"/>
      <c r="N56" s="119"/>
      <c r="O56" s="119"/>
      <c r="P56" s="119"/>
      <c r="Q56" s="119"/>
      <c r="R56" s="119"/>
      <c r="S56" s="119">
        <v>3</v>
      </c>
      <c r="T56" s="119"/>
      <c r="U56" s="119"/>
      <c r="V56" s="119"/>
      <c r="W56" s="119"/>
      <c r="X56" s="119">
        <v>4</v>
      </c>
      <c r="Y56" s="119"/>
      <c r="Z56" s="119"/>
      <c r="AA56" s="119"/>
      <c r="AB56" s="119"/>
      <c r="AC56" s="119">
        <v>5</v>
      </c>
      <c r="AD56" s="119"/>
      <c r="AE56" s="119"/>
      <c r="AF56" s="119"/>
      <c r="AG56" s="119"/>
      <c r="AH56" s="119"/>
      <c r="AI56" s="119">
        <v>6</v>
      </c>
      <c r="AJ56" s="119"/>
      <c r="AK56" s="119"/>
      <c r="AL56" s="119"/>
      <c r="AM56" s="119"/>
      <c r="AN56" s="119">
        <v>7</v>
      </c>
      <c r="AO56" s="119"/>
      <c r="AP56" s="119"/>
      <c r="AQ56" s="119"/>
      <c r="AR56" s="119"/>
      <c r="AS56" s="119">
        <v>8</v>
      </c>
      <c r="AT56" s="119"/>
      <c r="AU56" s="119"/>
      <c r="AV56" s="119"/>
      <c r="AW56" s="119"/>
      <c r="AX56" s="119"/>
      <c r="AY56" s="119">
        <v>9</v>
      </c>
      <c r="AZ56" s="119"/>
      <c r="BA56" s="119"/>
      <c r="BB56" s="119"/>
      <c r="BC56" s="119"/>
      <c r="BD56" s="119">
        <v>10</v>
      </c>
      <c r="BE56" s="119"/>
      <c r="BF56" s="119"/>
      <c r="BG56" s="119"/>
      <c r="BH56" s="119"/>
      <c r="BI56" s="103">
        <v>11</v>
      </c>
      <c r="BJ56" s="104"/>
      <c r="BK56" s="104"/>
      <c r="BL56" s="104"/>
      <c r="BM56" s="104"/>
      <c r="BN56" s="105"/>
      <c r="BO56" s="10"/>
      <c r="BP56" s="10"/>
      <c r="BQ56" s="10"/>
    </row>
    <row r="57" spans="1:79" ht="18" hidden="1" customHeight="1" x14ac:dyDescent="0.3">
      <c r="A57" s="119" t="s">
        <v>13</v>
      </c>
      <c r="B57" s="119"/>
      <c r="C57" s="275" t="s">
        <v>14</v>
      </c>
      <c r="D57" s="275"/>
      <c r="E57" s="275"/>
      <c r="F57" s="275"/>
      <c r="G57" s="275"/>
      <c r="H57" s="275"/>
      <c r="I57" s="275"/>
      <c r="J57" s="275"/>
      <c r="K57" s="275"/>
      <c r="L57" s="275"/>
      <c r="M57" s="275"/>
      <c r="N57" s="275"/>
      <c r="O57" s="275"/>
      <c r="P57" s="275"/>
      <c r="Q57" s="275"/>
      <c r="R57" s="275"/>
      <c r="S57" s="261" t="s">
        <v>10</v>
      </c>
      <c r="T57" s="261"/>
      <c r="U57" s="261"/>
      <c r="V57" s="261"/>
      <c r="W57" s="261"/>
      <c r="X57" s="261" t="s">
        <v>9</v>
      </c>
      <c r="Y57" s="261"/>
      <c r="Z57" s="261"/>
      <c r="AA57" s="261"/>
      <c r="AB57" s="261"/>
      <c r="AC57" s="262" t="s">
        <v>16</v>
      </c>
      <c r="AD57" s="263"/>
      <c r="AE57" s="263"/>
      <c r="AF57" s="263"/>
      <c r="AG57" s="263"/>
      <c r="AH57" s="263"/>
      <c r="AI57" s="261" t="s">
        <v>11</v>
      </c>
      <c r="AJ57" s="261"/>
      <c r="AK57" s="261"/>
      <c r="AL57" s="261"/>
      <c r="AM57" s="261"/>
      <c r="AN57" s="261" t="s">
        <v>12</v>
      </c>
      <c r="AO57" s="261"/>
      <c r="AP57" s="261"/>
      <c r="AQ57" s="261"/>
      <c r="AR57" s="261"/>
      <c r="AS57" s="262" t="s">
        <v>16</v>
      </c>
      <c r="AT57" s="263"/>
      <c r="AU57" s="263"/>
      <c r="AV57" s="263"/>
      <c r="AW57" s="263"/>
      <c r="AX57" s="263"/>
      <c r="AY57" s="143" t="s">
        <v>17</v>
      </c>
      <c r="AZ57" s="144"/>
      <c r="BA57" s="144"/>
      <c r="BB57" s="144"/>
      <c r="BC57" s="145"/>
      <c r="BD57" s="143" t="s">
        <v>17</v>
      </c>
      <c r="BE57" s="144"/>
      <c r="BF57" s="144"/>
      <c r="BG57" s="144"/>
      <c r="BH57" s="145"/>
      <c r="BI57" s="263" t="s">
        <v>16</v>
      </c>
      <c r="BJ57" s="263"/>
      <c r="BK57" s="263"/>
      <c r="BL57" s="263"/>
      <c r="BM57" s="263"/>
      <c r="BN57" s="263"/>
      <c r="BO57" s="5"/>
      <c r="BP57" s="5"/>
      <c r="BQ57" s="5"/>
      <c r="CA57" s="1" t="s">
        <v>21</v>
      </c>
    </row>
    <row r="58" spans="1:79" ht="61.5" customHeight="1" x14ac:dyDescent="0.3">
      <c r="A58" s="119">
        <v>1</v>
      </c>
      <c r="B58" s="119"/>
      <c r="C58" s="120" t="s">
        <v>309</v>
      </c>
      <c r="D58" s="257"/>
      <c r="E58" s="257"/>
      <c r="F58" s="257"/>
      <c r="G58" s="257"/>
      <c r="H58" s="257"/>
      <c r="I58" s="257"/>
      <c r="J58" s="257"/>
      <c r="K58" s="257"/>
      <c r="L58" s="257"/>
      <c r="M58" s="257"/>
      <c r="N58" s="257"/>
      <c r="O58" s="257"/>
      <c r="P58" s="257"/>
      <c r="Q58" s="257"/>
      <c r="R58" s="258"/>
      <c r="S58" s="242">
        <f>AA44</f>
        <v>147135</v>
      </c>
      <c r="T58" s="242"/>
      <c r="U58" s="242"/>
      <c r="V58" s="242"/>
      <c r="W58" s="242"/>
      <c r="X58" s="242">
        <v>0</v>
      </c>
      <c r="Y58" s="242"/>
      <c r="Z58" s="242"/>
      <c r="AA58" s="242"/>
      <c r="AB58" s="242"/>
      <c r="AC58" s="242">
        <f>S58+X58</f>
        <v>147135</v>
      </c>
      <c r="AD58" s="242"/>
      <c r="AE58" s="242"/>
      <c r="AF58" s="242"/>
      <c r="AG58" s="242"/>
      <c r="AH58" s="242"/>
      <c r="AI58" s="242">
        <f>AK43</f>
        <v>147135</v>
      </c>
      <c r="AJ58" s="242"/>
      <c r="AK58" s="242"/>
      <c r="AL58" s="242"/>
      <c r="AM58" s="242"/>
      <c r="AN58" s="242">
        <v>0</v>
      </c>
      <c r="AO58" s="242"/>
      <c r="AP58" s="242"/>
      <c r="AQ58" s="242"/>
      <c r="AR58" s="242"/>
      <c r="AS58" s="242">
        <f>AI58+AN58</f>
        <v>147135</v>
      </c>
      <c r="AT58" s="242"/>
      <c r="AU58" s="242"/>
      <c r="AV58" s="242"/>
      <c r="AW58" s="242"/>
      <c r="AX58" s="242"/>
      <c r="AY58" s="242">
        <f>AI58-S58</f>
        <v>0</v>
      </c>
      <c r="AZ58" s="242"/>
      <c r="BA58" s="242"/>
      <c r="BB58" s="242"/>
      <c r="BC58" s="242"/>
      <c r="BD58" s="291">
        <f>AN58-X58</f>
        <v>0</v>
      </c>
      <c r="BE58" s="291"/>
      <c r="BF58" s="291"/>
      <c r="BG58" s="291"/>
      <c r="BH58" s="291"/>
      <c r="BI58" s="291">
        <f>AY58+BD58</f>
        <v>0</v>
      </c>
      <c r="BJ58" s="291"/>
      <c r="BK58" s="291"/>
      <c r="BL58" s="291"/>
      <c r="BM58" s="291"/>
      <c r="BN58" s="291"/>
      <c r="BO58" s="6"/>
      <c r="BP58" s="6"/>
      <c r="BQ58" s="6"/>
      <c r="CA58" s="1" t="s">
        <v>22</v>
      </c>
    </row>
    <row r="59" spans="1:79" s="37" customFormat="1" ht="15" hidden="1" customHeight="1" x14ac:dyDescent="0.3">
      <c r="A59" s="270"/>
      <c r="B59" s="270"/>
      <c r="C59" s="271" t="s">
        <v>82</v>
      </c>
      <c r="D59" s="272"/>
      <c r="E59" s="272"/>
      <c r="F59" s="272"/>
      <c r="G59" s="272"/>
      <c r="H59" s="272"/>
      <c r="I59" s="272"/>
      <c r="J59" s="272"/>
      <c r="K59" s="272"/>
      <c r="L59" s="272"/>
      <c r="M59" s="272"/>
      <c r="N59" s="272"/>
      <c r="O59" s="272"/>
      <c r="P59" s="272"/>
      <c r="Q59" s="272"/>
      <c r="R59" s="273"/>
      <c r="S59" s="274">
        <v>5513990</v>
      </c>
      <c r="T59" s="274"/>
      <c r="U59" s="274"/>
      <c r="V59" s="274"/>
      <c r="W59" s="274"/>
      <c r="X59" s="274">
        <v>0</v>
      </c>
      <c r="Y59" s="274"/>
      <c r="Z59" s="274"/>
      <c r="AA59" s="274"/>
      <c r="AB59" s="274"/>
      <c r="AC59" s="274">
        <f>S59+X59</f>
        <v>5513990</v>
      </c>
      <c r="AD59" s="274"/>
      <c r="AE59" s="274"/>
      <c r="AF59" s="274"/>
      <c r="AG59" s="274"/>
      <c r="AH59" s="274"/>
      <c r="AI59" s="274">
        <v>0</v>
      </c>
      <c r="AJ59" s="274"/>
      <c r="AK59" s="274"/>
      <c r="AL59" s="274"/>
      <c r="AM59" s="274"/>
      <c r="AN59" s="274">
        <v>0</v>
      </c>
      <c r="AO59" s="274"/>
      <c r="AP59" s="274"/>
      <c r="AQ59" s="274"/>
      <c r="AR59" s="274"/>
      <c r="AS59" s="274">
        <f>AI59+AN59</f>
        <v>0</v>
      </c>
      <c r="AT59" s="274"/>
      <c r="AU59" s="274"/>
      <c r="AV59" s="274"/>
      <c r="AW59" s="274"/>
      <c r="AX59" s="274"/>
      <c r="AY59" s="274">
        <f>AI59-S59</f>
        <v>-5513990</v>
      </c>
      <c r="AZ59" s="274"/>
      <c r="BA59" s="274"/>
      <c r="BB59" s="274"/>
      <c r="BC59" s="274"/>
      <c r="BD59" s="276">
        <f>AN59-X59</f>
        <v>0</v>
      </c>
      <c r="BE59" s="276"/>
      <c r="BF59" s="276"/>
      <c r="BG59" s="276"/>
      <c r="BH59" s="276"/>
      <c r="BI59" s="276">
        <f>AY59+BD59</f>
        <v>-5513990</v>
      </c>
      <c r="BJ59" s="276"/>
      <c r="BK59" s="276"/>
      <c r="BL59" s="276"/>
      <c r="BM59" s="276"/>
      <c r="BN59" s="276"/>
      <c r="BO59" s="38"/>
      <c r="BP59" s="38"/>
      <c r="BQ59" s="38"/>
    </row>
    <row r="61" spans="1:79" ht="15.75" customHeight="1" x14ac:dyDescent="0.3">
      <c r="A61" s="118" t="s">
        <v>43</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row>
    <row r="62" spans="1:79" ht="15.75" customHeight="1" x14ac:dyDescent="0.3">
      <c r="A62" s="118" t="s">
        <v>61</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row>
    <row r="63" spans="1:79" ht="8.25" customHeight="1" x14ac:dyDescent="0.3"/>
    <row r="64" spans="1:79" s="46" customFormat="1" ht="34" customHeight="1" x14ac:dyDescent="0.25">
      <c r="A64" s="318" t="s">
        <v>3</v>
      </c>
      <c r="B64" s="319"/>
      <c r="C64" s="318" t="s">
        <v>6</v>
      </c>
      <c r="D64" s="323"/>
      <c r="E64" s="323"/>
      <c r="F64" s="323"/>
      <c r="G64" s="323"/>
      <c r="H64" s="323"/>
      <c r="I64" s="319"/>
      <c r="J64" s="318" t="s">
        <v>5</v>
      </c>
      <c r="K64" s="323"/>
      <c r="L64" s="323"/>
      <c r="M64" s="323"/>
      <c r="N64" s="319"/>
      <c r="O64" s="318" t="s">
        <v>4</v>
      </c>
      <c r="P64" s="323"/>
      <c r="Q64" s="323"/>
      <c r="R64" s="323"/>
      <c r="S64" s="323"/>
      <c r="T64" s="323"/>
      <c r="U64" s="323"/>
      <c r="V64" s="323"/>
      <c r="W64" s="323"/>
      <c r="X64" s="319"/>
      <c r="Y64" s="248" t="s">
        <v>25</v>
      </c>
      <c r="Z64" s="248"/>
      <c r="AA64" s="248"/>
      <c r="AB64" s="248"/>
      <c r="AC64" s="248"/>
      <c r="AD64" s="248"/>
      <c r="AE64" s="248"/>
      <c r="AF64" s="248"/>
      <c r="AG64" s="248"/>
      <c r="AH64" s="248"/>
      <c r="AI64" s="248"/>
      <c r="AJ64" s="248"/>
      <c r="AK64" s="248"/>
      <c r="AL64" s="248"/>
      <c r="AM64" s="248"/>
      <c r="AN64" s="248" t="s">
        <v>45</v>
      </c>
      <c r="AO64" s="248"/>
      <c r="AP64" s="248"/>
      <c r="AQ64" s="248"/>
      <c r="AR64" s="248"/>
      <c r="AS64" s="248"/>
      <c r="AT64" s="248"/>
      <c r="AU64" s="248"/>
      <c r="AV64" s="248"/>
      <c r="AW64" s="248"/>
      <c r="AX64" s="248"/>
      <c r="AY64" s="248"/>
      <c r="AZ64" s="248"/>
      <c r="BA64" s="248"/>
      <c r="BB64" s="248"/>
      <c r="BC64" s="322" t="s">
        <v>0</v>
      </c>
      <c r="BD64" s="322"/>
      <c r="BE64" s="322"/>
      <c r="BF64" s="322"/>
      <c r="BG64" s="322"/>
      <c r="BH64" s="322"/>
      <c r="BI64" s="322"/>
      <c r="BJ64" s="322"/>
      <c r="BK64" s="322"/>
      <c r="BL64" s="322"/>
      <c r="BM64" s="322"/>
      <c r="BN64" s="322"/>
      <c r="BO64" s="322"/>
      <c r="BP64" s="322"/>
      <c r="BQ64" s="322"/>
      <c r="BR64" s="56"/>
      <c r="BS64" s="56"/>
      <c r="BT64" s="56"/>
      <c r="BU64" s="56"/>
      <c r="BV64" s="56"/>
      <c r="BW64" s="56"/>
      <c r="BX64" s="56"/>
      <c r="BY64" s="56"/>
      <c r="BZ64" s="51"/>
    </row>
    <row r="65" spans="1:79" s="46" customFormat="1" ht="28" customHeight="1" x14ac:dyDescent="0.25">
      <c r="A65" s="320"/>
      <c r="B65" s="321"/>
      <c r="C65" s="320"/>
      <c r="D65" s="324"/>
      <c r="E65" s="324"/>
      <c r="F65" s="324"/>
      <c r="G65" s="324"/>
      <c r="H65" s="324"/>
      <c r="I65" s="321"/>
      <c r="J65" s="320"/>
      <c r="K65" s="324"/>
      <c r="L65" s="324"/>
      <c r="M65" s="324"/>
      <c r="N65" s="321"/>
      <c r="O65" s="320"/>
      <c r="P65" s="324"/>
      <c r="Q65" s="324"/>
      <c r="R65" s="324"/>
      <c r="S65" s="324"/>
      <c r="T65" s="324"/>
      <c r="U65" s="324"/>
      <c r="V65" s="324"/>
      <c r="W65" s="324"/>
      <c r="X65" s="321"/>
      <c r="Y65" s="89" t="s">
        <v>2</v>
      </c>
      <c r="Z65" s="325"/>
      <c r="AA65" s="325"/>
      <c r="AB65" s="325"/>
      <c r="AC65" s="90"/>
      <c r="AD65" s="89" t="s">
        <v>1</v>
      </c>
      <c r="AE65" s="325"/>
      <c r="AF65" s="325"/>
      <c r="AG65" s="325"/>
      <c r="AH65" s="90"/>
      <c r="AI65" s="248" t="s">
        <v>26</v>
      </c>
      <c r="AJ65" s="248"/>
      <c r="AK65" s="248"/>
      <c r="AL65" s="248"/>
      <c r="AM65" s="248"/>
      <c r="AN65" s="248" t="s">
        <v>2</v>
      </c>
      <c r="AO65" s="248"/>
      <c r="AP65" s="248"/>
      <c r="AQ65" s="248"/>
      <c r="AR65" s="248"/>
      <c r="AS65" s="248" t="s">
        <v>1</v>
      </c>
      <c r="AT65" s="248"/>
      <c r="AU65" s="248"/>
      <c r="AV65" s="248"/>
      <c r="AW65" s="248"/>
      <c r="AX65" s="248" t="s">
        <v>26</v>
      </c>
      <c r="AY65" s="248"/>
      <c r="AZ65" s="248"/>
      <c r="BA65" s="248"/>
      <c r="BB65" s="248"/>
      <c r="BC65" s="248" t="s">
        <v>2</v>
      </c>
      <c r="BD65" s="248"/>
      <c r="BE65" s="248"/>
      <c r="BF65" s="248"/>
      <c r="BG65" s="248"/>
      <c r="BH65" s="248" t="s">
        <v>1</v>
      </c>
      <c r="BI65" s="248"/>
      <c r="BJ65" s="248"/>
      <c r="BK65" s="248"/>
      <c r="BL65" s="248"/>
      <c r="BM65" s="248" t="s">
        <v>26</v>
      </c>
      <c r="BN65" s="248"/>
      <c r="BO65" s="248"/>
      <c r="BP65" s="248"/>
      <c r="BQ65" s="248"/>
      <c r="BR65" s="50"/>
      <c r="BS65" s="50"/>
      <c r="BT65" s="50"/>
      <c r="BU65" s="50"/>
      <c r="BV65" s="50"/>
      <c r="BW65" s="50"/>
      <c r="BX65" s="50"/>
      <c r="BY65" s="50"/>
      <c r="BZ65" s="51"/>
    </row>
    <row r="66" spans="1:79" s="46" customFormat="1" ht="16" customHeight="1" x14ac:dyDescent="0.25">
      <c r="A66" s="248">
        <v>1</v>
      </c>
      <c r="B66" s="248"/>
      <c r="C66" s="248">
        <v>2</v>
      </c>
      <c r="D66" s="248"/>
      <c r="E66" s="248"/>
      <c r="F66" s="248"/>
      <c r="G66" s="248"/>
      <c r="H66" s="248"/>
      <c r="I66" s="248"/>
      <c r="J66" s="248">
        <v>3</v>
      </c>
      <c r="K66" s="248"/>
      <c r="L66" s="248"/>
      <c r="M66" s="248"/>
      <c r="N66" s="248"/>
      <c r="O66" s="248">
        <v>4</v>
      </c>
      <c r="P66" s="248"/>
      <c r="Q66" s="248"/>
      <c r="R66" s="248"/>
      <c r="S66" s="248"/>
      <c r="T66" s="248"/>
      <c r="U66" s="248"/>
      <c r="V66" s="248"/>
      <c r="W66" s="248"/>
      <c r="X66" s="248"/>
      <c r="Y66" s="248">
        <v>5</v>
      </c>
      <c r="Z66" s="248"/>
      <c r="AA66" s="248"/>
      <c r="AB66" s="248"/>
      <c r="AC66" s="248"/>
      <c r="AD66" s="248">
        <v>6</v>
      </c>
      <c r="AE66" s="248"/>
      <c r="AF66" s="248"/>
      <c r="AG66" s="248"/>
      <c r="AH66" s="248"/>
      <c r="AI66" s="248">
        <v>7</v>
      </c>
      <c r="AJ66" s="248"/>
      <c r="AK66" s="248"/>
      <c r="AL66" s="248"/>
      <c r="AM66" s="248"/>
      <c r="AN66" s="89">
        <v>8</v>
      </c>
      <c r="AO66" s="325"/>
      <c r="AP66" s="325"/>
      <c r="AQ66" s="325"/>
      <c r="AR66" s="90"/>
      <c r="AS66" s="89">
        <v>9</v>
      </c>
      <c r="AT66" s="325"/>
      <c r="AU66" s="325"/>
      <c r="AV66" s="325"/>
      <c r="AW66" s="90"/>
      <c r="AX66" s="89">
        <v>10</v>
      </c>
      <c r="AY66" s="325"/>
      <c r="AZ66" s="325"/>
      <c r="BA66" s="325"/>
      <c r="BB66" s="90"/>
      <c r="BC66" s="89">
        <v>11</v>
      </c>
      <c r="BD66" s="325"/>
      <c r="BE66" s="325"/>
      <c r="BF66" s="325"/>
      <c r="BG66" s="90"/>
      <c r="BH66" s="89">
        <v>12</v>
      </c>
      <c r="BI66" s="325"/>
      <c r="BJ66" s="325"/>
      <c r="BK66" s="325"/>
      <c r="BL66" s="90"/>
      <c r="BM66" s="89">
        <v>13</v>
      </c>
      <c r="BN66" s="325"/>
      <c r="BO66" s="325"/>
      <c r="BP66" s="325"/>
      <c r="BQ66" s="90"/>
      <c r="BR66" s="50"/>
      <c r="BS66" s="50"/>
      <c r="BT66" s="50"/>
      <c r="BU66" s="50"/>
      <c r="BV66" s="50"/>
      <c r="BW66" s="50"/>
      <c r="BX66" s="50"/>
      <c r="BY66" s="50"/>
      <c r="BZ66" s="51"/>
    </row>
    <row r="67" spans="1:79" ht="12.75" hidden="1" customHeight="1" x14ac:dyDescent="0.3">
      <c r="A67" s="119" t="s">
        <v>36</v>
      </c>
      <c r="B67" s="119"/>
      <c r="C67" s="120" t="s">
        <v>14</v>
      </c>
      <c r="D67" s="121"/>
      <c r="E67" s="121"/>
      <c r="F67" s="121"/>
      <c r="G67" s="121"/>
      <c r="H67" s="121"/>
      <c r="I67" s="122"/>
      <c r="J67" s="119" t="s">
        <v>15</v>
      </c>
      <c r="K67" s="119"/>
      <c r="L67" s="119"/>
      <c r="M67" s="119"/>
      <c r="N67" s="119"/>
      <c r="O67" s="275" t="s">
        <v>37</v>
      </c>
      <c r="P67" s="275"/>
      <c r="Q67" s="275"/>
      <c r="R67" s="275"/>
      <c r="S67" s="275"/>
      <c r="T67" s="275"/>
      <c r="U67" s="275"/>
      <c r="V67" s="275"/>
      <c r="W67" s="275"/>
      <c r="X67" s="120"/>
      <c r="Y67" s="261" t="s">
        <v>10</v>
      </c>
      <c r="Z67" s="261"/>
      <c r="AA67" s="261"/>
      <c r="AB67" s="261"/>
      <c r="AC67" s="261"/>
      <c r="AD67" s="261" t="s">
        <v>29</v>
      </c>
      <c r="AE67" s="261"/>
      <c r="AF67" s="261"/>
      <c r="AG67" s="261"/>
      <c r="AH67" s="261"/>
      <c r="AI67" s="261" t="s">
        <v>77</v>
      </c>
      <c r="AJ67" s="261"/>
      <c r="AK67" s="261"/>
      <c r="AL67" s="261"/>
      <c r="AM67" s="261"/>
      <c r="AN67" s="261" t="s">
        <v>30</v>
      </c>
      <c r="AO67" s="261"/>
      <c r="AP67" s="261"/>
      <c r="AQ67" s="261"/>
      <c r="AR67" s="261"/>
      <c r="AS67" s="261" t="s">
        <v>11</v>
      </c>
      <c r="AT67" s="261"/>
      <c r="AU67" s="261"/>
      <c r="AV67" s="261"/>
      <c r="AW67" s="261"/>
      <c r="AX67" s="261" t="s">
        <v>78</v>
      </c>
      <c r="AY67" s="261"/>
      <c r="AZ67" s="261"/>
      <c r="BA67" s="261"/>
      <c r="BB67" s="261"/>
      <c r="BC67" s="261" t="s">
        <v>32</v>
      </c>
      <c r="BD67" s="261"/>
      <c r="BE67" s="261"/>
      <c r="BF67" s="261"/>
      <c r="BG67" s="261"/>
      <c r="BH67" s="261" t="s">
        <v>32</v>
      </c>
      <c r="BI67" s="261"/>
      <c r="BJ67" s="261"/>
      <c r="BK67" s="261"/>
      <c r="BL67" s="261"/>
      <c r="BM67" s="278" t="s">
        <v>16</v>
      </c>
      <c r="BN67" s="278"/>
      <c r="BO67" s="278"/>
      <c r="BP67" s="278"/>
      <c r="BQ67" s="278"/>
      <c r="BR67" s="10"/>
      <c r="BS67" s="10"/>
      <c r="BT67" s="7"/>
      <c r="BU67" s="7"/>
      <c r="BV67" s="7"/>
      <c r="BW67" s="7"/>
      <c r="BX67" s="7"/>
      <c r="BY67" s="7"/>
      <c r="BZ67" s="7"/>
      <c r="CA67" s="1" t="s">
        <v>23</v>
      </c>
    </row>
    <row r="68" spans="1:79" s="37" customFormat="1" ht="15" x14ac:dyDescent="0.3">
      <c r="A68" s="270">
        <v>0</v>
      </c>
      <c r="B68" s="270"/>
      <c r="C68" s="280" t="s">
        <v>83</v>
      </c>
      <c r="D68" s="280"/>
      <c r="E68" s="280"/>
      <c r="F68" s="280"/>
      <c r="G68" s="280"/>
      <c r="H68" s="280"/>
      <c r="I68" s="280"/>
      <c r="J68" s="280" t="s">
        <v>84</v>
      </c>
      <c r="K68" s="280"/>
      <c r="L68" s="280"/>
      <c r="M68" s="280"/>
      <c r="N68" s="280"/>
      <c r="O68" s="280" t="s">
        <v>84</v>
      </c>
      <c r="P68" s="280"/>
      <c r="Q68" s="280"/>
      <c r="R68" s="280"/>
      <c r="S68" s="280"/>
      <c r="T68" s="280"/>
      <c r="U68" s="280"/>
      <c r="V68" s="280"/>
      <c r="W68" s="280"/>
      <c r="X68" s="280"/>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39"/>
      <c r="BS68" s="39"/>
      <c r="BT68" s="39"/>
      <c r="BU68" s="39"/>
      <c r="BV68" s="39"/>
      <c r="BW68" s="39"/>
      <c r="BX68" s="39"/>
      <c r="BY68" s="39"/>
      <c r="BZ68" s="40"/>
      <c r="CA68" s="37" t="s">
        <v>24</v>
      </c>
    </row>
    <row r="69" spans="1:79" ht="95.5" customHeight="1" x14ac:dyDescent="0.3">
      <c r="A69" s="248">
        <v>1</v>
      </c>
      <c r="B69" s="248"/>
      <c r="C69" s="91" t="s">
        <v>593</v>
      </c>
      <c r="D69" s="249"/>
      <c r="E69" s="249"/>
      <c r="F69" s="249"/>
      <c r="G69" s="249"/>
      <c r="H69" s="249"/>
      <c r="I69" s="250"/>
      <c r="J69" s="251" t="s">
        <v>311</v>
      </c>
      <c r="K69" s="251"/>
      <c r="L69" s="251"/>
      <c r="M69" s="251"/>
      <c r="N69" s="251"/>
      <c r="O69" s="94" t="s">
        <v>88</v>
      </c>
      <c r="P69" s="252"/>
      <c r="Q69" s="252"/>
      <c r="R69" s="252"/>
      <c r="S69" s="252"/>
      <c r="T69" s="252"/>
      <c r="U69" s="252"/>
      <c r="V69" s="252"/>
      <c r="W69" s="252"/>
      <c r="X69" s="253"/>
      <c r="Y69" s="242">
        <v>147135</v>
      </c>
      <c r="Z69" s="242"/>
      <c r="AA69" s="242"/>
      <c r="AB69" s="242"/>
      <c r="AC69" s="242"/>
      <c r="AD69" s="242">
        <v>0</v>
      </c>
      <c r="AE69" s="242"/>
      <c r="AF69" s="242"/>
      <c r="AG69" s="242"/>
      <c r="AH69" s="242"/>
      <c r="AI69" s="242">
        <f>Y69</f>
        <v>147135</v>
      </c>
      <c r="AJ69" s="242"/>
      <c r="AK69" s="242"/>
      <c r="AL69" s="242"/>
      <c r="AM69" s="242"/>
      <c r="AN69" s="242">
        <f>AI69</f>
        <v>147135</v>
      </c>
      <c r="AO69" s="242"/>
      <c r="AP69" s="242"/>
      <c r="AQ69" s="242"/>
      <c r="AR69" s="242"/>
      <c r="AS69" s="242">
        <v>0</v>
      </c>
      <c r="AT69" s="242"/>
      <c r="AU69" s="242"/>
      <c r="AV69" s="242"/>
      <c r="AW69" s="242"/>
      <c r="AX69" s="242">
        <f>AN69</f>
        <v>147135</v>
      </c>
      <c r="AY69" s="242"/>
      <c r="AZ69" s="242"/>
      <c r="BA69" s="242"/>
      <c r="BB69" s="242"/>
      <c r="BC69" s="242">
        <f>AN69-Y69</f>
        <v>0</v>
      </c>
      <c r="BD69" s="242"/>
      <c r="BE69" s="242"/>
      <c r="BF69" s="242"/>
      <c r="BG69" s="242"/>
      <c r="BH69" s="242">
        <f t="shared" ref="BH69" si="0">AS69-AD69</f>
        <v>0</v>
      </c>
      <c r="BI69" s="242"/>
      <c r="BJ69" s="242"/>
      <c r="BK69" s="242"/>
      <c r="BL69" s="242"/>
      <c r="BM69" s="242">
        <f t="shared" ref="BM69" si="1">AX69-AI69</f>
        <v>0</v>
      </c>
      <c r="BN69" s="242"/>
      <c r="BO69" s="242"/>
      <c r="BP69" s="242"/>
      <c r="BQ69" s="242"/>
      <c r="BR69" s="9"/>
      <c r="BS69" s="9"/>
      <c r="BT69" s="9"/>
      <c r="BU69" s="9"/>
      <c r="BV69" s="9"/>
      <c r="BW69" s="9"/>
      <c r="BX69" s="9"/>
      <c r="BY69" s="9"/>
      <c r="BZ69" s="7"/>
    </row>
    <row r="70" spans="1:79" ht="26" hidden="1" customHeight="1" x14ac:dyDescent="0.3">
      <c r="A70" s="248">
        <v>0</v>
      </c>
      <c r="B70" s="248"/>
      <c r="C70" s="91"/>
      <c r="D70" s="249"/>
      <c r="E70" s="249"/>
      <c r="F70" s="249"/>
      <c r="G70" s="249"/>
      <c r="H70" s="249"/>
      <c r="I70" s="250"/>
      <c r="J70" s="251"/>
      <c r="K70" s="251"/>
      <c r="L70" s="251"/>
      <c r="M70" s="251"/>
      <c r="N70" s="251"/>
      <c r="O70" s="94"/>
      <c r="P70" s="252"/>
      <c r="Q70" s="252"/>
      <c r="R70" s="252"/>
      <c r="S70" s="252"/>
      <c r="T70" s="252"/>
      <c r="U70" s="252"/>
      <c r="V70" s="252"/>
      <c r="W70" s="252"/>
      <c r="X70" s="253"/>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9"/>
      <c r="BS70" s="9"/>
      <c r="BT70" s="9"/>
      <c r="BU70" s="9"/>
      <c r="BV70" s="9"/>
      <c r="BW70" s="9"/>
      <c r="BX70" s="9"/>
      <c r="BY70" s="9"/>
      <c r="BZ70" s="7"/>
    </row>
    <row r="71" spans="1:79" ht="20" customHeight="1" x14ac:dyDescent="0.3">
      <c r="A71" s="248"/>
      <c r="B71" s="248"/>
      <c r="C71" s="380" t="s">
        <v>89</v>
      </c>
      <c r="D71" s="393"/>
      <c r="E71" s="393"/>
      <c r="F71" s="393"/>
      <c r="G71" s="393"/>
      <c r="H71" s="393"/>
      <c r="I71" s="394"/>
      <c r="J71" s="251"/>
      <c r="K71" s="251"/>
      <c r="L71" s="251"/>
      <c r="M71" s="251"/>
      <c r="N71" s="251"/>
      <c r="O71" s="94"/>
      <c r="P71" s="252"/>
      <c r="Q71" s="252"/>
      <c r="R71" s="252"/>
      <c r="S71" s="252"/>
      <c r="T71" s="252"/>
      <c r="U71" s="252"/>
      <c r="V71" s="252"/>
      <c r="W71" s="252"/>
      <c r="X71" s="253"/>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9"/>
      <c r="BS71" s="9"/>
      <c r="BT71" s="9"/>
      <c r="BU71" s="9"/>
      <c r="BV71" s="9"/>
      <c r="BW71" s="9"/>
      <c r="BX71" s="9"/>
      <c r="BY71" s="9"/>
      <c r="BZ71" s="7"/>
    </row>
    <row r="72" spans="1:79" ht="76" customHeight="1" x14ac:dyDescent="0.3">
      <c r="A72" s="248">
        <v>2</v>
      </c>
      <c r="B72" s="248"/>
      <c r="C72" s="91" t="s">
        <v>594</v>
      </c>
      <c r="D72" s="249"/>
      <c r="E72" s="249"/>
      <c r="F72" s="249"/>
      <c r="G72" s="249"/>
      <c r="H72" s="249"/>
      <c r="I72" s="250"/>
      <c r="J72" s="251" t="s">
        <v>86</v>
      </c>
      <c r="K72" s="251"/>
      <c r="L72" s="251"/>
      <c r="M72" s="251"/>
      <c r="N72" s="251"/>
      <c r="O72" s="94" t="s">
        <v>595</v>
      </c>
      <c r="P72" s="252"/>
      <c r="Q72" s="252"/>
      <c r="R72" s="252"/>
      <c r="S72" s="252"/>
      <c r="T72" s="252"/>
      <c r="U72" s="252"/>
      <c r="V72" s="252"/>
      <c r="W72" s="252"/>
      <c r="X72" s="253"/>
      <c r="Y72" s="242">
        <v>3</v>
      </c>
      <c r="Z72" s="242"/>
      <c r="AA72" s="242"/>
      <c r="AB72" s="242"/>
      <c r="AC72" s="242"/>
      <c r="AD72" s="242">
        <v>0</v>
      </c>
      <c r="AE72" s="242"/>
      <c r="AF72" s="242"/>
      <c r="AG72" s="242"/>
      <c r="AH72" s="242"/>
      <c r="AI72" s="242">
        <v>3</v>
      </c>
      <c r="AJ72" s="242"/>
      <c r="AK72" s="242"/>
      <c r="AL72" s="242"/>
      <c r="AM72" s="242"/>
      <c r="AN72" s="242">
        <v>3</v>
      </c>
      <c r="AO72" s="242"/>
      <c r="AP72" s="242"/>
      <c r="AQ72" s="242"/>
      <c r="AR72" s="242"/>
      <c r="AS72" s="242">
        <v>0</v>
      </c>
      <c r="AT72" s="242"/>
      <c r="AU72" s="242"/>
      <c r="AV72" s="242"/>
      <c r="AW72" s="242"/>
      <c r="AX72" s="242">
        <v>3</v>
      </c>
      <c r="AY72" s="242"/>
      <c r="AZ72" s="242"/>
      <c r="BA72" s="242"/>
      <c r="BB72" s="242"/>
      <c r="BC72" s="242">
        <f>AN72-Y72</f>
        <v>0</v>
      </c>
      <c r="BD72" s="242"/>
      <c r="BE72" s="242"/>
      <c r="BF72" s="242"/>
      <c r="BG72" s="242"/>
      <c r="BH72" s="242">
        <f t="shared" ref="BH72" si="2">AS72-AD72</f>
        <v>0</v>
      </c>
      <c r="BI72" s="242"/>
      <c r="BJ72" s="242"/>
      <c r="BK72" s="242"/>
      <c r="BL72" s="242"/>
      <c r="BM72" s="242">
        <f t="shared" ref="BM72" si="3">AX72-AI72</f>
        <v>0</v>
      </c>
      <c r="BN72" s="242"/>
      <c r="BO72" s="242"/>
      <c r="BP72" s="242"/>
      <c r="BQ72" s="242"/>
      <c r="BR72" s="9"/>
      <c r="BS72" s="9"/>
      <c r="BT72" s="9"/>
      <c r="BU72" s="9"/>
      <c r="BV72" s="9"/>
      <c r="BW72" s="9"/>
      <c r="BX72" s="9"/>
      <c r="BY72" s="9"/>
      <c r="BZ72" s="7"/>
    </row>
    <row r="73" spans="1:79" ht="70" customHeight="1" x14ac:dyDescent="0.3">
      <c r="A73" s="248">
        <v>3</v>
      </c>
      <c r="B73" s="248"/>
      <c r="C73" s="91" t="s">
        <v>596</v>
      </c>
      <c r="D73" s="249"/>
      <c r="E73" s="249"/>
      <c r="F73" s="249"/>
      <c r="G73" s="249"/>
      <c r="H73" s="249"/>
      <c r="I73" s="250"/>
      <c r="J73" s="251" t="s">
        <v>86</v>
      </c>
      <c r="K73" s="251"/>
      <c r="L73" s="251"/>
      <c r="M73" s="251"/>
      <c r="N73" s="251"/>
      <c r="O73" s="395" t="s">
        <v>597</v>
      </c>
      <c r="P73" s="396"/>
      <c r="Q73" s="396"/>
      <c r="R73" s="396"/>
      <c r="S73" s="396"/>
      <c r="T73" s="396"/>
      <c r="U73" s="396"/>
      <c r="V73" s="396"/>
      <c r="W73" s="396"/>
      <c r="X73" s="397"/>
      <c r="Y73" s="242">
        <v>1000</v>
      </c>
      <c r="Z73" s="242"/>
      <c r="AA73" s="242"/>
      <c r="AB73" s="242"/>
      <c r="AC73" s="242"/>
      <c r="AD73" s="242">
        <v>0</v>
      </c>
      <c r="AE73" s="242"/>
      <c r="AF73" s="242"/>
      <c r="AG73" s="242"/>
      <c r="AH73" s="242"/>
      <c r="AI73" s="242">
        <v>1000</v>
      </c>
      <c r="AJ73" s="242"/>
      <c r="AK73" s="242"/>
      <c r="AL73" s="242"/>
      <c r="AM73" s="242"/>
      <c r="AN73" s="242">
        <v>1310</v>
      </c>
      <c r="AO73" s="242"/>
      <c r="AP73" s="242"/>
      <c r="AQ73" s="242"/>
      <c r="AR73" s="242"/>
      <c r="AS73" s="242">
        <v>0</v>
      </c>
      <c r="AT73" s="242"/>
      <c r="AU73" s="242"/>
      <c r="AV73" s="242"/>
      <c r="AW73" s="242"/>
      <c r="AX73" s="242">
        <f>AN73</f>
        <v>1310</v>
      </c>
      <c r="AY73" s="242"/>
      <c r="AZ73" s="242"/>
      <c r="BA73" s="242"/>
      <c r="BB73" s="242"/>
      <c r="BC73" s="242">
        <f>AN73-Y73</f>
        <v>310</v>
      </c>
      <c r="BD73" s="242"/>
      <c r="BE73" s="242"/>
      <c r="BF73" s="242"/>
      <c r="BG73" s="242"/>
      <c r="BH73" s="242">
        <v>0</v>
      </c>
      <c r="BI73" s="242"/>
      <c r="BJ73" s="242"/>
      <c r="BK73" s="242"/>
      <c r="BL73" s="242"/>
      <c r="BM73" s="242">
        <f>AX73-AI73</f>
        <v>310</v>
      </c>
      <c r="BN73" s="242"/>
      <c r="BO73" s="242"/>
      <c r="BP73" s="242"/>
      <c r="BQ73" s="242"/>
      <c r="BR73" s="9"/>
      <c r="BS73" s="9"/>
      <c r="BT73" s="9"/>
      <c r="BU73" s="9"/>
      <c r="BV73" s="9"/>
      <c r="BW73" s="9"/>
      <c r="BX73" s="9"/>
      <c r="BY73" s="9"/>
      <c r="BZ73" s="7"/>
    </row>
    <row r="74" spans="1:79" s="37" customFormat="1" ht="56.5" customHeight="1" x14ac:dyDescent="0.3">
      <c r="A74" s="248">
        <v>4</v>
      </c>
      <c r="B74" s="248"/>
      <c r="C74" s="91" t="s">
        <v>598</v>
      </c>
      <c r="D74" s="249"/>
      <c r="E74" s="249"/>
      <c r="F74" s="249"/>
      <c r="G74" s="249"/>
      <c r="H74" s="249"/>
      <c r="I74" s="250"/>
      <c r="J74" s="251" t="s">
        <v>355</v>
      </c>
      <c r="K74" s="251"/>
      <c r="L74" s="251"/>
      <c r="M74" s="251"/>
      <c r="N74" s="251"/>
      <c r="O74" s="94" t="s">
        <v>595</v>
      </c>
      <c r="P74" s="252"/>
      <c r="Q74" s="252"/>
      <c r="R74" s="252"/>
      <c r="S74" s="252"/>
      <c r="T74" s="252"/>
      <c r="U74" s="252"/>
      <c r="V74" s="252"/>
      <c r="W74" s="252"/>
      <c r="X74" s="253"/>
      <c r="Y74" s="242">
        <v>9</v>
      </c>
      <c r="Z74" s="242"/>
      <c r="AA74" s="242"/>
      <c r="AB74" s="242"/>
      <c r="AC74" s="242"/>
      <c r="AD74" s="242">
        <v>0</v>
      </c>
      <c r="AE74" s="242"/>
      <c r="AF74" s="242"/>
      <c r="AG74" s="242"/>
      <c r="AH74" s="242"/>
      <c r="AI74" s="242">
        <v>9</v>
      </c>
      <c r="AJ74" s="242"/>
      <c r="AK74" s="242"/>
      <c r="AL74" s="242"/>
      <c r="AM74" s="242"/>
      <c r="AN74" s="242">
        <v>9</v>
      </c>
      <c r="AO74" s="242"/>
      <c r="AP74" s="242"/>
      <c r="AQ74" s="242"/>
      <c r="AR74" s="242"/>
      <c r="AS74" s="242">
        <v>0</v>
      </c>
      <c r="AT74" s="242"/>
      <c r="AU74" s="242"/>
      <c r="AV74" s="242"/>
      <c r="AW74" s="242"/>
      <c r="AX74" s="242">
        <v>9</v>
      </c>
      <c r="AY74" s="242"/>
      <c r="AZ74" s="242"/>
      <c r="BA74" s="242"/>
      <c r="BB74" s="242"/>
      <c r="BC74" s="242">
        <f>AN74-Y74</f>
        <v>0</v>
      </c>
      <c r="BD74" s="242"/>
      <c r="BE74" s="242"/>
      <c r="BF74" s="242"/>
      <c r="BG74" s="242"/>
      <c r="BH74" s="242">
        <f t="shared" ref="BH74:BH75" si="4">AS74-AD74</f>
        <v>0</v>
      </c>
      <c r="BI74" s="242"/>
      <c r="BJ74" s="242"/>
      <c r="BK74" s="242"/>
      <c r="BL74" s="242"/>
      <c r="BM74" s="242">
        <f t="shared" ref="BM74:BM75" si="5">AX74-AI74</f>
        <v>0</v>
      </c>
      <c r="BN74" s="242"/>
      <c r="BO74" s="242"/>
      <c r="BP74" s="242"/>
      <c r="BQ74" s="242"/>
      <c r="BR74" s="39"/>
      <c r="BS74" s="39"/>
      <c r="BT74" s="39"/>
      <c r="BU74" s="39"/>
      <c r="BV74" s="39"/>
      <c r="BW74" s="39"/>
      <c r="BX74" s="39"/>
      <c r="BY74" s="39"/>
      <c r="BZ74" s="40"/>
    </row>
    <row r="75" spans="1:79" ht="51" customHeight="1" x14ac:dyDescent="0.3">
      <c r="A75" s="248">
        <v>5</v>
      </c>
      <c r="B75" s="248"/>
      <c r="C75" s="91" t="s">
        <v>599</v>
      </c>
      <c r="D75" s="249"/>
      <c r="E75" s="249"/>
      <c r="F75" s="249"/>
      <c r="G75" s="249"/>
      <c r="H75" s="249"/>
      <c r="I75" s="250"/>
      <c r="J75" s="251" t="s">
        <v>355</v>
      </c>
      <c r="K75" s="251"/>
      <c r="L75" s="251"/>
      <c r="M75" s="251"/>
      <c r="N75" s="251"/>
      <c r="O75" s="94" t="s">
        <v>595</v>
      </c>
      <c r="P75" s="252"/>
      <c r="Q75" s="252"/>
      <c r="R75" s="252"/>
      <c r="S75" s="252"/>
      <c r="T75" s="252"/>
      <c r="U75" s="252"/>
      <c r="V75" s="252"/>
      <c r="W75" s="252"/>
      <c r="X75" s="253"/>
      <c r="Y75" s="242">
        <v>24</v>
      </c>
      <c r="Z75" s="242"/>
      <c r="AA75" s="242"/>
      <c r="AB75" s="242"/>
      <c r="AC75" s="242"/>
      <c r="AD75" s="242">
        <v>0</v>
      </c>
      <c r="AE75" s="242"/>
      <c r="AF75" s="242"/>
      <c r="AG75" s="242"/>
      <c r="AH75" s="242"/>
      <c r="AI75" s="242">
        <v>24</v>
      </c>
      <c r="AJ75" s="242"/>
      <c r="AK75" s="242"/>
      <c r="AL75" s="242"/>
      <c r="AM75" s="242"/>
      <c r="AN75" s="242">
        <v>24</v>
      </c>
      <c r="AO75" s="242"/>
      <c r="AP75" s="242"/>
      <c r="AQ75" s="242"/>
      <c r="AR75" s="242"/>
      <c r="AS75" s="242">
        <v>0</v>
      </c>
      <c r="AT75" s="242"/>
      <c r="AU75" s="242"/>
      <c r="AV75" s="242"/>
      <c r="AW75" s="242"/>
      <c r="AX75" s="242">
        <v>24</v>
      </c>
      <c r="AY75" s="242"/>
      <c r="AZ75" s="242"/>
      <c r="BA75" s="242"/>
      <c r="BB75" s="242"/>
      <c r="BC75" s="242">
        <f>AN75-Y75</f>
        <v>0</v>
      </c>
      <c r="BD75" s="242"/>
      <c r="BE75" s="242"/>
      <c r="BF75" s="242"/>
      <c r="BG75" s="242"/>
      <c r="BH75" s="242">
        <f t="shared" si="4"/>
        <v>0</v>
      </c>
      <c r="BI75" s="242"/>
      <c r="BJ75" s="242"/>
      <c r="BK75" s="242"/>
      <c r="BL75" s="242"/>
      <c r="BM75" s="242">
        <f t="shared" si="5"/>
        <v>0</v>
      </c>
      <c r="BN75" s="242"/>
      <c r="BO75" s="242"/>
      <c r="BP75" s="242"/>
      <c r="BQ75" s="242"/>
      <c r="BR75" s="9"/>
      <c r="BS75" s="9"/>
      <c r="BT75" s="9"/>
      <c r="BU75" s="9"/>
      <c r="BV75" s="9"/>
      <c r="BW75" s="9"/>
      <c r="BX75" s="9"/>
      <c r="BY75" s="9"/>
      <c r="BZ75" s="7"/>
    </row>
    <row r="76" spans="1:79" ht="22" customHeight="1" x14ac:dyDescent="0.3">
      <c r="A76" s="248"/>
      <c r="B76" s="248"/>
      <c r="C76" s="380" t="s">
        <v>92</v>
      </c>
      <c r="D76" s="393"/>
      <c r="E76" s="393"/>
      <c r="F76" s="393"/>
      <c r="G76" s="393"/>
      <c r="H76" s="393"/>
      <c r="I76" s="394"/>
      <c r="J76" s="251"/>
      <c r="K76" s="251"/>
      <c r="L76" s="251"/>
      <c r="M76" s="251"/>
      <c r="N76" s="251"/>
      <c r="O76" s="94"/>
      <c r="P76" s="252"/>
      <c r="Q76" s="252"/>
      <c r="R76" s="252"/>
      <c r="S76" s="252"/>
      <c r="T76" s="252"/>
      <c r="U76" s="252"/>
      <c r="V76" s="252"/>
      <c r="W76" s="252"/>
      <c r="X76" s="253"/>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9"/>
      <c r="BS76" s="9"/>
      <c r="BT76" s="9"/>
      <c r="BU76" s="9"/>
      <c r="BV76" s="9"/>
      <c r="BW76" s="9"/>
      <c r="BX76" s="9"/>
      <c r="BY76" s="9"/>
      <c r="BZ76" s="7"/>
    </row>
    <row r="77" spans="1:79" s="37" customFormat="1" ht="46" customHeight="1" x14ac:dyDescent="0.3">
      <c r="A77" s="248">
        <v>6</v>
      </c>
      <c r="B77" s="248"/>
      <c r="C77" s="91" t="s">
        <v>600</v>
      </c>
      <c r="D77" s="249"/>
      <c r="E77" s="249"/>
      <c r="F77" s="249"/>
      <c r="G77" s="249"/>
      <c r="H77" s="249"/>
      <c r="I77" s="250"/>
      <c r="J77" s="251" t="s">
        <v>311</v>
      </c>
      <c r="K77" s="251"/>
      <c r="L77" s="251"/>
      <c r="M77" s="251"/>
      <c r="N77" s="251"/>
      <c r="O77" s="94" t="s">
        <v>94</v>
      </c>
      <c r="P77" s="252"/>
      <c r="Q77" s="252"/>
      <c r="R77" s="252"/>
      <c r="S77" s="252"/>
      <c r="T77" s="252"/>
      <c r="U77" s="252"/>
      <c r="V77" s="252"/>
      <c r="W77" s="252"/>
      <c r="X77" s="253"/>
      <c r="Y77" s="242">
        <v>9809</v>
      </c>
      <c r="Z77" s="242"/>
      <c r="AA77" s="242"/>
      <c r="AB77" s="242"/>
      <c r="AC77" s="242"/>
      <c r="AD77" s="242">
        <v>0</v>
      </c>
      <c r="AE77" s="242"/>
      <c r="AF77" s="242"/>
      <c r="AG77" s="242"/>
      <c r="AH77" s="242"/>
      <c r="AI77" s="242">
        <v>9809</v>
      </c>
      <c r="AJ77" s="242"/>
      <c r="AK77" s="242"/>
      <c r="AL77" s="242"/>
      <c r="AM77" s="242"/>
      <c r="AN77" s="242">
        <v>9809</v>
      </c>
      <c r="AO77" s="242"/>
      <c r="AP77" s="242"/>
      <c r="AQ77" s="242"/>
      <c r="AR77" s="242"/>
      <c r="AS77" s="242">
        <v>0</v>
      </c>
      <c r="AT77" s="242"/>
      <c r="AU77" s="242"/>
      <c r="AV77" s="242"/>
      <c r="AW77" s="242"/>
      <c r="AX77" s="242">
        <v>9809</v>
      </c>
      <c r="AY77" s="242"/>
      <c r="AZ77" s="242"/>
      <c r="BA77" s="242"/>
      <c r="BB77" s="242"/>
      <c r="BC77" s="242">
        <v>0</v>
      </c>
      <c r="BD77" s="242"/>
      <c r="BE77" s="242"/>
      <c r="BF77" s="242"/>
      <c r="BG77" s="242"/>
      <c r="BH77" s="242">
        <v>0</v>
      </c>
      <c r="BI77" s="242"/>
      <c r="BJ77" s="242"/>
      <c r="BK77" s="242"/>
      <c r="BL77" s="242"/>
      <c r="BM77" s="242">
        <v>0</v>
      </c>
      <c r="BN77" s="242"/>
      <c r="BO77" s="242"/>
      <c r="BP77" s="242"/>
      <c r="BQ77" s="242"/>
      <c r="BR77" s="39"/>
      <c r="BS77" s="39"/>
      <c r="BT77" s="39"/>
      <c r="BU77" s="39"/>
      <c r="BV77" s="39"/>
      <c r="BW77" s="39"/>
      <c r="BX77" s="39"/>
      <c r="BY77" s="39"/>
      <c r="BZ77" s="40"/>
    </row>
    <row r="78" spans="1:79" ht="25.5" customHeight="1" x14ac:dyDescent="0.3">
      <c r="A78" s="248"/>
      <c r="B78" s="248"/>
      <c r="C78" s="380" t="s">
        <v>95</v>
      </c>
      <c r="D78" s="393"/>
      <c r="E78" s="393"/>
      <c r="F78" s="393"/>
      <c r="G78" s="393"/>
      <c r="H78" s="393"/>
      <c r="I78" s="394"/>
      <c r="J78" s="94"/>
      <c r="K78" s="95"/>
      <c r="L78" s="95"/>
      <c r="M78" s="95"/>
      <c r="N78" s="96"/>
      <c r="O78" s="94"/>
      <c r="P78" s="95"/>
      <c r="Q78" s="95"/>
      <c r="R78" s="95"/>
      <c r="S78" s="95"/>
      <c r="T78" s="95"/>
      <c r="U78" s="95"/>
      <c r="V78" s="95"/>
      <c r="W78" s="95"/>
      <c r="X78" s="96"/>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9"/>
      <c r="BS78" s="9"/>
      <c r="BT78" s="9"/>
      <c r="BU78" s="9"/>
      <c r="BV78" s="9"/>
      <c r="BW78" s="9"/>
      <c r="BX78" s="9"/>
      <c r="BY78" s="9"/>
      <c r="BZ78" s="7"/>
    </row>
    <row r="79" spans="1:79" ht="69" customHeight="1" x14ac:dyDescent="0.3">
      <c r="A79" s="248">
        <v>7</v>
      </c>
      <c r="B79" s="248"/>
      <c r="C79" s="91" t="s">
        <v>601</v>
      </c>
      <c r="D79" s="249"/>
      <c r="E79" s="249"/>
      <c r="F79" s="249"/>
      <c r="G79" s="249"/>
      <c r="H79" s="249"/>
      <c r="I79" s="250"/>
      <c r="J79" s="94" t="s">
        <v>344</v>
      </c>
      <c r="K79" s="95"/>
      <c r="L79" s="95"/>
      <c r="M79" s="95"/>
      <c r="N79" s="96"/>
      <c r="O79" s="94" t="s">
        <v>94</v>
      </c>
      <c r="P79" s="95"/>
      <c r="Q79" s="95"/>
      <c r="R79" s="95"/>
      <c r="S79" s="95"/>
      <c r="T79" s="95"/>
      <c r="U79" s="95"/>
      <c r="V79" s="95"/>
      <c r="W79" s="95"/>
      <c r="X79" s="96"/>
      <c r="Y79" s="242">
        <v>100</v>
      </c>
      <c r="Z79" s="242"/>
      <c r="AA79" s="242"/>
      <c r="AB79" s="242"/>
      <c r="AC79" s="242"/>
      <c r="AD79" s="242">
        <v>0</v>
      </c>
      <c r="AE79" s="242"/>
      <c r="AF79" s="242"/>
      <c r="AG79" s="242"/>
      <c r="AH79" s="242"/>
      <c r="AI79" s="242">
        <v>100</v>
      </c>
      <c r="AJ79" s="242"/>
      <c r="AK79" s="242"/>
      <c r="AL79" s="242"/>
      <c r="AM79" s="242"/>
      <c r="AN79" s="242">
        <f>AN73/Y73%</f>
        <v>131</v>
      </c>
      <c r="AO79" s="242"/>
      <c r="AP79" s="242"/>
      <c r="AQ79" s="242"/>
      <c r="AR79" s="242"/>
      <c r="AS79" s="242">
        <v>0</v>
      </c>
      <c r="AT79" s="242"/>
      <c r="AU79" s="242"/>
      <c r="AV79" s="242"/>
      <c r="AW79" s="242"/>
      <c r="AX79" s="242">
        <f>AN79</f>
        <v>131</v>
      </c>
      <c r="AY79" s="242"/>
      <c r="AZ79" s="242"/>
      <c r="BA79" s="242"/>
      <c r="BB79" s="242"/>
      <c r="BC79" s="242">
        <f>AN79-Y79</f>
        <v>31</v>
      </c>
      <c r="BD79" s="242"/>
      <c r="BE79" s="242"/>
      <c r="BF79" s="242"/>
      <c r="BG79" s="242"/>
      <c r="BH79" s="242">
        <v>0</v>
      </c>
      <c r="BI79" s="242"/>
      <c r="BJ79" s="242"/>
      <c r="BK79" s="242"/>
      <c r="BL79" s="242"/>
      <c r="BM79" s="242">
        <f>BC79</f>
        <v>31</v>
      </c>
      <c r="BN79" s="242"/>
      <c r="BO79" s="242"/>
      <c r="BP79" s="242"/>
      <c r="BQ79" s="242"/>
      <c r="BR79" s="9"/>
      <c r="BS79" s="9"/>
      <c r="BT79" s="9"/>
      <c r="BU79" s="9"/>
      <c r="BV79" s="9"/>
      <c r="BW79" s="9"/>
      <c r="BX79" s="9"/>
      <c r="BY79" s="9"/>
      <c r="BZ79" s="7"/>
    </row>
    <row r="80" spans="1:79" s="37" customFormat="1" ht="15" hidden="1" x14ac:dyDescent="0.3">
      <c r="A80" s="299">
        <v>0</v>
      </c>
      <c r="B80" s="299"/>
      <c r="C80" s="192"/>
      <c r="D80" s="272"/>
      <c r="E80" s="272"/>
      <c r="F80" s="272"/>
      <c r="G80" s="272"/>
      <c r="H80" s="272"/>
      <c r="I80" s="273"/>
      <c r="J80" s="280"/>
      <c r="K80" s="280"/>
      <c r="L80" s="280"/>
      <c r="M80" s="280"/>
      <c r="N80" s="280"/>
      <c r="O80" s="192"/>
      <c r="P80" s="272"/>
      <c r="Q80" s="272"/>
      <c r="R80" s="272"/>
      <c r="S80" s="272"/>
      <c r="T80" s="272"/>
      <c r="U80" s="272"/>
      <c r="V80" s="272"/>
      <c r="W80" s="272"/>
      <c r="X80" s="273"/>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39"/>
      <c r="BS80" s="39"/>
      <c r="BT80" s="39"/>
      <c r="BU80" s="39"/>
      <c r="BV80" s="39"/>
      <c r="BW80" s="39"/>
      <c r="BX80" s="39"/>
      <c r="BY80" s="39"/>
      <c r="BZ80" s="40"/>
    </row>
    <row r="81" spans="1:79" ht="86.5" hidden="1" customHeight="1" x14ac:dyDescent="0.3">
      <c r="A81" s="248">
        <v>9</v>
      </c>
      <c r="B81" s="248"/>
      <c r="C81" s="91"/>
      <c r="D81" s="249"/>
      <c r="E81" s="249"/>
      <c r="F81" s="249"/>
      <c r="G81" s="249"/>
      <c r="H81" s="249"/>
      <c r="I81" s="250"/>
      <c r="J81" s="251"/>
      <c r="K81" s="251"/>
      <c r="L81" s="251"/>
      <c r="M81" s="251"/>
      <c r="N81" s="251"/>
      <c r="O81" s="94"/>
      <c r="P81" s="252"/>
      <c r="Q81" s="252"/>
      <c r="R81" s="252"/>
      <c r="S81" s="252"/>
      <c r="T81" s="252"/>
      <c r="U81" s="252"/>
      <c r="V81" s="252"/>
      <c r="W81" s="252"/>
      <c r="X81" s="253"/>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9"/>
      <c r="BS81" s="9"/>
      <c r="BT81" s="9"/>
      <c r="BU81" s="9"/>
      <c r="BV81" s="9"/>
      <c r="BW81" s="9"/>
      <c r="BX81" s="9"/>
      <c r="BY81" s="9"/>
      <c r="BZ81" s="7"/>
    </row>
    <row r="82" spans="1:79" ht="15.5" x14ac:dyDescent="0.3">
      <c r="A82" s="28"/>
      <c r="B82" s="28"/>
      <c r="C82" s="29"/>
      <c r="D82" s="29"/>
      <c r="E82" s="29"/>
      <c r="F82" s="29"/>
      <c r="G82" s="29"/>
      <c r="H82" s="29"/>
      <c r="I82" s="29"/>
      <c r="J82" s="29"/>
      <c r="K82" s="29"/>
      <c r="L82" s="29"/>
      <c r="M82" s="29"/>
      <c r="N82" s="29"/>
      <c r="O82" s="29"/>
      <c r="P82" s="29"/>
      <c r="Q82" s="29"/>
      <c r="R82" s="29"/>
      <c r="S82" s="29"/>
      <c r="T82" s="29"/>
      <c r="U82" s="29"/>
      <c r="V82" s="29"/>
      <c r="W82" s="29"/>
      <c r="X82" s="29"/>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c r="AY82" s="31"/>
      <c r="AZ82" s="31"/>
      <c r="BA82" s="31"/>
      <c r="BB82" s="31"/>
      <c r="BC82" s="31"/>
      <c r="BD82" s="31"/>
      <c r="BE82" s="31"/>
      <c r="BF82" s="31"/>
      <c r="BG82" s="31"/>
      <c r="BH82" s="31"/>
      <c r="BI82" s="31"/>
      <c r="BJ82" s="31"/>
      <c r="BK82" s="31"/>
      <c r="BL82" s="31"/>
      <c r="BM82" s="31"/>
      <c r="BN82" s="31"/>
      <c r="BO82" s="31"/>
      <c r="BP82" s="31"/>
      <c r="BQ82" s="31"/>
      <c r="BR82" s="9"/>
      <c r="BS82" s="9"/>
      <c r="BT82" s="9"/>
      <c r="BU82" s="9"/>
      <c r="BV82" s="9"/>
      <c r="BW82" s="9"/>
      <c r="BX82" s="9"/>
      <c r="BY82" s="9"/>
      <c r="BZ82" s="7"/>
    </row>
    <row r="83" spans="1:79" ht="15.75" customHeight="1" x14ac:dyDescent="0.3">
      <c r="A83" s="118" t="s">
        <v>62</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row>
    <row r="84" spans="1:79" ht="9" customHeight="1" x14ac:dyDescent="0.3">
      <c r="A84" s="28"/>
      <c r="B84" s="28"/>
      <c r="C84" s="29"/>
      <c r="D84" s="29"/>
      <c r="E84" s="29"/>
      <c r="F84" s="29"/>
      <c r="G84" s="29"/>
      <c r="H84" s="29"/>
      <c r="I84" s="29"/>
      <c r="J84" s="29"/>
      <c r="K84" s="29"/>
      <c r="L84" s="29"/>
      <c r="M84" s="29"/>
      <c r="N84" s="29"/>
      <c r="O84" s="29"/>
      <c r="P84" s="29"/>
      <c r="Q84" s="29"/>
      <c r="R84" s="29"/>
      <c r="S84" s="29"/>
      <c r="T84" s="29"/>
      <c r="U84" s="29"/>
      <c r="V84" s="29"/>
      <c r="W84" s="29"/>
      <c r="X84" s="29"/>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c r="AY84" s="31"/>
      <c r="AZ84" s="31"/>
      <c r="BA84" s="31"/>
      <c r="BB84" s="31"/>
      <c r="BC84" s="31"/>
      <c r="BD84" s="31"/>
      <c r="BE84" s="31"/>
      <c r="BF84" s="31"/>
      <c r="BG84" s="31"/>
      <c r="BH84" s="31"/>
      <c r="BI84" s="31"/>
      <c r="BJ84" s="31"/>
      <c r="BK84" s="31"/>
      <c r="BL84" s="31"/>
      <c r="BM84" s="31"/>
      <c r="BN84" s="31"/>
      <c r="BO84" s="31"/>
      <c r="BP84" s="31"/>
      <c r="BQ84" s="31"/>
      <c r="BR84" s="9"/>
      <c r="BS84" s="9"/>
      <c r="BT84" s="9"/>
      <c r="BU84" s="9"/>
      <c r="BV84" s="9"/>
      <c r="BW84" s="9"/>
      <c r="BX84" s="9"/>
      <c r="BY84" s="9"/>
      <c r="BZ84" s="7"/>
    </row>
    <row r="85" spans="1:79" ht="45" customHeight="1" x14ac:dyDescent="0.3">
      <c r="A85" s="106" t="s">
        <v>3</v>
      </c>
      <c r="B85" s="108"/>
      <c r="C85" s="106" t="s">
        <v>6</v>
      </c>
      <c r="D85" s="107"/>
      <c r="E85" s="107"/>
      <c r="F85" s="107"/>
      <c r="G85" s="107"/>
      <c r="H85" s="107"/>
      <c r="I85" s="108"/>
      <c r="J85" s="106" t="s">
        <v>5</v>
      </c>
      <c r="K85" s="107"/>
      <c r="L85" s="107"/>
      <c r="M85" s="107"/>
      <c r="N85" s="108"/>
      <c r="O85" s="103" t="s">
        <v>63</v>
      </c>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2"/>
      <c r="BR85" s="49"/>
      <c r="BS85" s="49"/>
      <c r="BT85" s="49"/>
      <c r="BU85" s="49"/>
      <c r="BV85" s="49"/>
      <c r="BW85" s="49"/>
      <c r="BX85" s="49"/>
      <c r="BY85" s="49"/>
      <c r="BZ85" s="7"/>
    </row>
    <row r="86" spans="1:79" s="59" customFormat="1" ht="16" customHeight="1" x14ac:dyDescent="0.25">
      <c r="A86" s="239">
        <v>1</v>
      </c>
      <c r="B86" s="239"/>
      <c r="C86" s="239">
        <v>2</v>
      </c>
      <c r="D86" s="239"/>
      <c r="E86" s="239"/>
      <c r="F86" s="239"/>
      <c r="G86" s="239"/>
      <c r="H86" s="239"/>
      <c r="I86" s="239"/>
      <c r="J86" s="239">
        <v>3</v>
      </c>
      <c r="K86" s="239"/>
      <c r="L86" s="239"/>
      <c r="M86" s="239"/>
      <c r="N86" s="239"/>
      <c r="O86" s="71">
        <v>4</v>
      </c>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6"/>
      <c r="BQ86" s="327"/>
      <c r="BR86" s="57"/>
      <c r="BS86" s="57"/>
      <c r="BT86" s="57"/>
      <c r="BU86" s="57"/>
      <c r="BV86" s="57"/>
      <c r="BW86" s="57"/>
      <c r="BX86" s="57"/>
      <c r="BY86" s="57"/>
      <c r="BZ86" s="58"/>
    </row>
    <row r="87" spans="1:79" s="34" customFormat="1" ht="12.75" hidden="1" customHeight="1" x14ac:dyDescent="0.3">
      <c r="A87" s="243" t="s">
        <v>36</v>
      </c>
      <c r="B87" s="243"/>
      <c r="C87" s="130" t="s">
        <v>14</v>
      </c>
      <c r="D87" s="131"/>
      <c r="E87" s="131"/>
      <c r="F87" s="131"/>
      <c r="G87" s="131"/>
      <c r="H87" s="131"/>
      <c r="I87" s="132"/>
      <c r="J87" s="243" t="s">
        <v>15</v>
      </c>
      <c r="K87" s="243"/>
      <c r="L87" s="243"/>
      <c r="M87" s="243"/>
      <c r="N87" s="243"/>
      <c r="O87" s="202" t="s">
        <v>71</v>
      </c>
      <c r="P87" s="203"/>
      <c r="Q87" s="203"/>
      <c r="R87" s="203"/>
      <c r="S87" s="203"/>
      <c r="T87" s="203"/>
      <c r="U87" s="203"/>
      <c r="V87" s="203"/>
      <c r="W87" s="203"/>
      <c r="X87" s="203"/>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7"/>
      <c r="BR87" s="35"/>
      <c r="BS87" s="35"/>
      <c r="BT87" s="33"/>
      <c r="BU87" s="33"/>
      <c r="BV87" s="33"/>
      <c r="BW87" s="33"/>
      <c r="BX87" s="33"/>
      <c r="BY87" s="33"/>
      <c r="BZ87" s="33"/>
      <c r="CA87" s="34" t="s">
        <v>70</v>
      </c>
    </row>
    <row r="88" spans="1:79" s="43" customFormat="1" ht="15" hidden="1" x14ac:dyDescent="0.3">
      <c r="A88" s="262">
        <v>0</v>
      </c>
      <c r="B88" s="262"/>
      <c r="C88" s="262" t="s">
        <v>83</v>
      </c>
      <c r="D88" s="262"/>
      <c r="E88" s="262"/>
      <c r="F88" s="262"/>
      <c r="G88" s="262"/>
      <c r="H88" s="262"/>
      <c r="I88" s="262"/>
      <c r="J88" s="262"/>
      <c r="K88" s="262"/>
      <c r="L88" s="262"/>
      <c r="M88" s="262"/>
      <c r="N88" s="262"/>
      <c r="O88" s="86"/>
      <c r="P88" s="87"/>
      <c r="Q88" s="87"/>
      <c r="R88" s="87"/>
      <c r="S88" s="87"/>
      <c r="T88" s="87"/>
      <c r="U88" s="87"/>
      <c r="V88" s="87"/>
      <c r="W88" s="87"/>
      <c r="X88" s="87"/>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5"/>
      <c r="BR88" s="41"/>
      <c r="BS88" s="41"/>
      <c r="BT88" s="41"/>
      <c r="BU88" s="41"/>
      <c r="BV88" s="41"/>
      <c r="BW88" s="41"/>
      <c r="BX88" s="41"/>
      <c r="BY88" s="41"/>
      <c r="BZ88" s="42"/>
      <c r="CA88" s="43" t="s">
        <v>65</v>
      </c>
    </row>
    <row r="89" spans="1:79" s="43" customFormat="1" ht="66" hidden="1" customHeight="1" x14ac:dyDescent="0.3">
      <c r="A89" s="262">
        <v>0</v>
      </c>
      <c r="B89" s="262"/>
      <c r="C89" s="238" t="s">
        <v>417</v>
      </c>
      <c r="D89" s="238"/>
      <c r="E89" s="238"/>
      <c r="F89" s="238"/>
      <c r="G89" s="238"/>
      <c r="H89" s="238"/>
      <c r="I89" s="238"/>
      <c r="J89" s="239" t="s">
        <v>311</v>
      </c>
      <c r="K89" s="239"/>
      <c r="L89" s="239"/>
      <c r="M89" s="239"/>
      <c r="N89" s="239"/>
      <c r="O89" s="351" t="s">
        <v>418</v>
      </c>
      <c r="P89" s="352"/>
      <c r="Q89" s="352"/>
      <c r="R89" s="352"/>
      <c r="S89" s="352"/>
      <c r="T89" s="352"/>
      <c r="U89" s="352"/>
      <c r="V89" s="352"/>
      <c r="W89" s="352"/>
      <c r="X89" s="352"/>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4"/>
      <c r="BR89" s="41"/>
      <c r="BS89" s="41"/>
      <c r="BT89" s="41"/>
      <c r="BU89" s="41"/>
      <c r="BV89" s="41"/>
      <c r="BW89" s="41"/>
      <c r="BX89" s="41"/>
      <c r="BY89" s="41"/>
      <c r="BZ89" s="42"/>
    </row>
    <row r="90" spans="1:79" s="43" customFormat="1" ht="15" hidden="1" x14ac:dyDescent="0.3">
      <c r="A90" s="262">
        <v>0</v>
      </c>
      <c r="B90" s="262"/>
      <c r="C90" s="262" t="s">
        <v>89</v>
      </c>
      <c r="D90" s="262"/>
      <c r="E90" s="262"/>
      <c r="F90" s="262"/>
      <c r="G90" s="262"/>
      <c r="H90" s="262"/>
      <c r="I90" s="262"/>
      <c r="J90" s="262"/>
      <c r="K90" s="262"/>
      <c r="L90" s="262"/>
      <c r="M90" s="262"/>
      <c r="N90" s="262"/>
      <c r="O90" s="86"/>
      <c r="P90" s="87"/>
      <c r="Q90" s="87"/>
      <c r="R90" s="87"/>
      <c r="S90" s="87"/>
      <c r="T90" s="87"/>
      <c r="U90" s="87"/>
      <c r="V90" s="87"/>
      <c r="W90" s="87"/>
      <c r="X90" s="87"/>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5"/>
      <c r="BR90" s="41"/>
      <c r="BS90" s="41"/>
      <c r="BT90" s="41"/>
      <c r="BU90" s="41"/>
      <c r="BV90" s="41"/>
      <c r="BW90" s="41"/>
      <c r="BX90" s="41"/>
      <c r="BY90" s="41"/>
      <c r="BZ90" s="42"/>
    </row>
    <row r="91" spans="1:79" s="43" customFormat="1" ht="57" hidden="1" customHeight="1" x14ac:dyDescent="0.3">
      <c r="A91" s="262">
        <v>0</v>
      </c>
      <c r="B91" s="262"/>
      <c r="C91" s="238" t="s">
        <v>416</v>
      </c>
      <c r="D91" s="238"/>
      <c r="E91" s="238"/>
      <c r="F91" s="238"/>
      <c r="G91" s="238"/>
      <c r="H91" s="238"/>
      <c r="I91" s="238"/>
      <c r="J91" s="239" t="s">
        <v>86</v>
      </c>
      <c r="K91" s="239"/>
      <c r="L91" s="239"/>
      <c r="M91" s="239"/>
      <c r="N91" s="239"/>
      <c r="O91" s="77" t="s">
        <v>419</v>
      </c>
      <c r="P91" s="78"/>
      <c r="Q91" s="78"/>
      <c r="R91" s="78"/>
      <c r="S91" s="78"/>
      <c r="T91" s="78"/>
      <c r="U91" s="78"/>
      <c r="V91" s="78"/>
      <c r="W91" s="78"/>
      <c r="X91" s="78"/>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1"/>
      <c r="BR91" s="41"/>
      <c r="BS91" s="41"/>
      <c r="BT91" s="41"/>
      <c r="BU91" s="41"/>
      <c r="BV91" s="41"/>
      <c r="BW91" s="41"/>
      <c r="BX91" s="41"/>
      <c r="BY91" s="41"/>
      <c r="BZ91" s="42"/>
    </row>
    <row r="92" spans="1:79" s="43" customFormat="1" ht="15" hidden="1" x14ac:dyDescent="0.3">
      <c r="A92" s="262">
        <v>0</v>
      </c>
      <c r="B92" s="262"/>
      <c r="C92" s="262" t="s">
        <v>92</v>
      </c>
      <c r="D92" s="262"/>
      <c r="E92" s="262"/>
      <c r="F92" s="262"/>
      <c r="G92" s="262"/>
      <c r="H92" s="262"/>
      <c r="I92" s="262"/>
      <c r="J92" s="262"/>
      <c r="K92" s="262"/>
      <c r="L92" s="262"/>
      <c r="M92" s="262"/>
      <c r="N92" s="262"/>
      <c r="O92" s="86"/>
      <c r="P92" s="87"/>
      <c r="Q92" s="87"/>
      <c r="R92" s="87"/>
      <c r="S92" s="87"/>
      <c r="T92" s="87"/>
      <c r="U92" s="87"/>
      <c r="V92" s="87"/>
      <c r="W92" s="87"/>
      <c r="X92" s="87"/>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5"/>
      <c r="BR92" s="41"/>
      <c r="BS92" s="41"/>
      <c r="BT92" s="41"/>
      <c r="BU92" s="41"/>
      <c r="BV92" s="41"/>
      <c r="BW92" s="41"/>
      <c r="BX92" s="41"/>
      <c r="BY92" s="41"/>
      <c r="BZ92" s="42"/>
    </row>
    <row r="93" spans="1:79" s="43" customFormat="1" ht="15" hidden="1" x14ac:dyDescent="0.3">
      <c r="A93" s="262">
        <v>0</v>
      </c>
      <c r="B93" s="262"/>
      <c r="C93" s="262"/>
      <c r="D93" s="262"/>
      <c r="E93" s="262"/>
      <c r="F93" s="262"/>
      <c r="G93" s="262"/>
      <c r="H93" s="262"/>
      <c r="I93" s="262"/>
      <c r="J93" s="262"/>
      <c r="K93" s="262"/>
      <c r="L93" s="262"/>
      <c r="M93" s="262"/>
      <c r="N93" s="262"/>
      <c r="O93" s="86"/>
      <c r="P93" s="87"/>
      <c r="Q93" s="87"/>
      <c r="R93" s="87"/>
      <c r="S93" s="87"/>
      <c r="T93" s="87"/>
      <c r="U93" s="87"/>
      <c r="V93" s="87"/>
      <c r="W93" s="87"/>
      <c r="X93" s="87"/>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5"/>
      <c r="BR93" s="41"/>
      <c r="BS93" s="41"/>
      <c r="BT93" s="41"/>
      <c r="BU93" s="41"/>
      <c r="BV93" s="41"/>
      <c r="BW93" s="41"/>
      <c r="BX93" s="41"/>
      <c r="BY93" s="41"/>
      <c r="BZ93" s="42"/>
    </row>
    <row r="94" spans="1:79" s="43" customFormat="1" ht="15" hidden="1" x14ac:dyDescent="0.3">
      <c r="A94" s="262">
        <v>0</v>
      </c>
      <c r="B94" s="262"/>
      <c r="C94" s="262" t="s">
        <v>95</v>
      </c>
      <c r="D94" s="262"/>
      <c r="E94" s="262"/>
      <c r="F94" s="262"/>
      <c r="G94" s="262"/>
      <c r="H94" s="262"/>
      <c r="I94" s="262"/>
      <c r="J94" s="262"/>
      <c r="K94" s="262"/>
      <c r="L94" s="262"/>
      <c r="M94" s="262"/>
      <c r="N94" s="262"/>
      <c r="O94" s="86"/>
      <c r="P94" s="87"/>
      <c r="Q94" s="87"/>
      <c r="R94" s="87"/>
      <c r="S94" s="87"/>
      <c r="T94" s="87"/>
      <c r="U94" s="87"/>
      <c r="V94" s="87"/>
      <c r="W94" s="87"/>
      <c r="X94" s="87"/>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5"/>
      <c r="BR94" s="41"/>
      <c r="BS94" s="41"/>
      <c r="BT94" s="41"/>
      <c r="BU94" s="41"/>
      <c r="BV94" s="41"/>
      <c r="BW94" s="41"/>
      <c r="BX94" s="41"/>
      <c r="BY94" s="41"/>
      <c r="BZ94" s="42"/>
    </row>
    <row r="95" spans="1:79" s="43" customFormat="1" ht="15" hidden="1" x14ac:dyDescent="0.3">
      <c r="A95" s="262">
        <v>0</v>
      </c>
      <c r="B95" s="262"/>
      <c r="C95" s="262"/>
      <c r="D95" s="262"/>
      <c r="E95" s="262"/>
      <c r="F95" s="262"/>
      <c r="G95" s="262"/>
      <c r="H95" s="262"/>
      <c r="I95" s="262"/>
      <c r="J95" s="262"/>
      <c r="K95" s="262"/>
      <c r="L95" s="262"/>
      <c r="M95" s="262"/>
      <c r="N95" s="262"/>
      <c r="O95" s="86"/>
      <c r="P95" s="87"/>
      <c r="Q95" s="87"/>
      <c r="R95" s="87"/>
      <c r="S95" s="87"/>
      <c r="T95" s="87"/>
      <c r="U95" s="87"/>
      <c r="V95" s="87"/>
      <c r="W95" s="87"/>
      <c r="X95" s="87"/>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5"/>
      <c r="BR95" s="41"/>
      <c r="BS95" s="41"/>
      <c r="BT95" s="41"/>
      <c r="BU95" s="41"/>
      <c r="BV95" s="41"/>
      <c r="BW95" s="41"/>
      <c r="BX95" s="41"/>
      <c r="BY95" s="41"/>
      <c r="BZ95" s="42"/>
    </row>
    <row r="96" spans="1:79" ht="15.5" x14ac:dyDescent="0.3">
      <c r="A96" s="28"/>
      <c r="B96" s="28"/>
      <c r="C96" s="29"/>
      <c r="D96" s="29"/>
      <c r="E96" s="29"/>
      <c r="F96" s="29"/>
      <c r="G96" s="29"/>
      <c r="H96" s="29"/>
      <c r="I96" s="29"/>
      <c r="J96" s="29"/>
      <c r="K96" s="29"/>
      <c r="L96" s="29"/>
      <c r="M96" s="29"/>
      <c r="N96" s="29"/>
      <c r="O96" s="29"/>
      <c r="P96" s="29"/>
      <c r="Q96" s="29"/>
      <c r="R96" s="29"/>
      <c r="S96" s="29"/>
      <c r="T96" s="29"/>
      <c r="U96" s="29"/>
      <c r="V96" s="29"/>
      <c r="W96" s="29"/>
      <c r="X96" s="29"/>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c r="AY96" s="31"/>
      <c r="AZ96" s="31"/>
      <c r="BA96" s="31"/>
      <c r="BB96" s="31"/>
      <c r="BC96" s="31"/>
      <c r="BD96" s="31"/>
      <c r="BE96" s="31"/>
      <c r="BF96" s="31"/>
      <c r="BG96" s="31"/>
      <c r="BH96" s="31"/>
      <c r="BI96" s="31"/>
      <c r="BJ96" s="31"/>
      <c r="BK96" s="31"/>
      <c r="BL96" s="31"/>
      <c r="BM96" s="31"/>
      <c r="BN96" s="31"/>
      <c r="BO96" s="31"/>
      <c r="BP96" s="31"/>
      <c r="BQ96" s="31"/>
      <c r="BR96" s="9"/>
      <c r="BS96" s="9"/>
      <c r="BT96" s="9"/>
      <c r="BU96" s="9"/>
      <c r="BV96" s="9"/>
      <c r="BW96" s="9"/>
      <c r="BX96" s="9"/>
      <c r="BY96" s="9"/>
      <c r="BZ96" s="7"/>
    </row>
    <row r="97" spans="1:78" ht="16" customHeight="1" x14ac:dyDescent="0.3">
      <c r="A97" s="118" t="s">
        <v>64</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row>
    <row r="98" spans="1:78" ht="45.5" customHeight="1" x14ac:dyDescent="0.3">
      <c r="A98" s="201" t="s">
        <v>603</v>
      </c>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row>
    <row r="99" spans="1:78" ht="15.5" hidden="1" x14ac:dyDescent="0.3">
      <c r="A99" s="28"/>
      <c r="B99" s="28"/>
      <c r="C99" s="29"/>
      <c r="D99" s="29"/>
      <c r="E99" s="29"/>
      <c r="F99" s="29"/>
      <c r="G99" s="29"/>
      <c r="H99" s="29"/>
      <c r="I99" s="29"/>
      <c r="J99" s="29"/>
      <c r="K99" s="29"/>
      <c r="L99" s="29"/>
      <c r="M99" s="29"/>
      <c r="N99" s="29"/>
      <c r="O99" s="29"/>
      <c r="P99" s="29"/>
      <c r="Q99" s="29"/>
      <c r="R99" s="29"/>
      <c r="S99" s="29"/>
      <c r="T99" s="29"/>
      <c r="U99" s="29"/>
      <c r="V99" s="29"/>
      <c r="W99" s="29"/>
      <c r="X99" s="29"/>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c r="AY99" s="31"/>
      <c r="AZ99" s="31"/>
      <c r="BA99" s="31"/>
      <c r="BB99" s="31"/>
      <c r="BC99" s="31"/>
      <c r="BD99" s="31"/>
      <c r="BE99" s="31"/>
      <c r="BF99" s="31"/>
      <c r="BG99" s="31"/>
      <c r="BH99" s="31"/>
      <c r="BI99" s="31"/>
      <c r="BJ99" s="31"/>
      <c r="BK99" s="31"/>
      <c r="BL99" s="31"/>
      <c r="BM99" s="31"/>
      <c r="BN99" s="31"/>
      <c r="BO99" s="31"/>
      <c r="BP99" s="31"/>
      <c r="BQ99" s="31"/>
      <c r="BR99" s="9"/>
      <c r="BS99" s="9"/>
      <c r="BT99" s="9"/>
      <c r="BU99" s="9"/>
      <c r="BV99" s="9"/>
      <c r="BW99" s="9"/>
      <c r="BX99" s="9"/>
      <c r="BY99" s="9"/>
      <c r="BZ99" s="7"/>
    </row>
    <row r="100" spans="1:78" ht="16" customHeight="1" x14ac:dyDescent="0.3">
      <c r="A100" s="118" t="s">
        <v>46</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row>
    <row r="101" spans="1:78" ht="20" customHeight="1" x14ac:dyDescent="0.3">
      <c r="A101" s="201" t="s">
        <v>602</v>
      </c>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row>
    <row r="102" spans="1:78" ht="16" customHeight="1" x14ac:dyDescent="0.3">
      <c r="A102" s="15"/>
      <c r="B102" s="15"/>
      <c r="C102" s="15"/>
      <c r="D102" s="15"/>
      <c r="E102" s="15"/>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row>
    <row r="103" spans="1:78" ht="12" customHeight="1" x14ac:dyDescent="0.3">
      <c r="A103" s="27" t="s">
        <v>76</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row>
    <row r="104" spans="1:78" ht="12" customHeight="1" x14ac:dyDescent="0.3">
      <c r="A104" s="27" t="s">
        <v>67</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row>
    <row r="105" spans="1:78" s="27" customFormat="1" ht="12" customHeight="1" x14ac:dyDescent="0.25">
      <c r="A105" s="27" t="s">
        <v>68</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row>
    <row r="106" spans="1:78" ht="16" customHeight="1" x14ac:dyDescent="0.35">
      <c r="A106" s="26"/>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row>
    <row r="107" spans="1:78" ht="22" customHeight="1" x14ac:dyDescent="0.35">
      <c r="A107" s="208" t="s">
        <v>99</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110"/>
      <c r="X107" s="110"/>
      <c r="Y107" s="110"/>
      <c r="Z107" s="110"/>
      <c r="AA107" s="110"/>
      <c r="AB107" s="110"/>
      <c r="AC107" s="110"/>
      <c r="AD107" s="110"/>
      <c r="AE107" s="110"/>
      <c r="AF107" s="110"/>
      <c r="AG107" s="110"/>
      <c r="AH107" s="110"/>
      <c r="AI107" s="110"/>
      <c r="AJ107" s="110"/>
      <c r="AK107" s="110"/>
      <c r="AL107" s="110"/>
      <c r="AM107" s="110"/>
      <c r="AN107" s="2"/>
      <c r="AO107" s="2"/>
      <c r="AP107" s="206" t="s">
        <v>505</v>
      </c>
      <c r="AQ107" s="206"/>
      <c r="AR107" s="206"/>
      <c r="AS107" s="206"/>
      <c r="AT107" s="206"/>
      <c r="AU107" s="206"/>
      <c r="AV107" s="206"/>
      <c r="AW107" s="206"/>
      <c r="AX107" s="206"/>
      <c r="AY107" s="206"/>
      <c r="AZ107" s="206"/>
      <c r="BA107" s="206"/>
      <c r="BB107" s="206"/>
      <c r="BC107" s="206"/>
      <c r="BD107" s="206"/>
      <c r="BE107" s="206"/>
      <c r="BF107" s="206"/>
      <c r="BG107" s="206"/>
      <c r="BH107" s="206"/>
    </row>
    <row r="108" spans="1:78" x14ac:dyDescent="0.3">
      <c r="W108" s="207" t="s">
        <v>8</v>
      </c>
      <c r="X108" s="207"/>
      <c r="Y108" s="207"/>
      <c r="Z108" s="207"/>
      <c r="AA108" s="207"/>
      <c r="AB108" s="207"/>
      <c r="AC108" s="207"/>
      <c r="AD108" s="207"/>
      <c r="AE108" s="207"/>
      <c r="AF108" s="207"/>
      <c r="AG108" s="207"/>
      <c r="AH108" s="207"/>
      <c r="AI108" s="207"/>
      <c r="AJ108" s="207"/>
      <c r="AK108" s="207"/>
      <c r="AL108" s="207"/>
      <c r="AM108" s="207"/>
      <c r="AN108" s="36"/>
      <c r="AO108" s="36"/>
      <c r="AP108" s="207" t="s">
        <v>72</v>
      </c>
      <c r="AQ108" s="207"/>
      <c r="AR108" s="207"/>
      <c r="AS108" s="207"/>
      <c r="AT108" s="207"/>
      <c r="AU108" s="207"/>
      <c r="AV108" s="207"/>
      <c r="AW108" s="207"/>
      <c r="AX108" s="207"/>
      <c r="AY108" s="207"/>
      <c r="AZ108" s="207"/>
      <c r="BA108" s="207"/>
      <c r="BB108" s="207"/>
      <c r="BC108" s="207"/>
      <c r="BD108" s="207"/>
      <c r="BE108" s="207"/>
      <c r="BF108" s="207"/>
      <c r="BG108" s="207"/>
      <c r="BH108" s="207"/>
    </row>
    <row r="110" spans="1:78" hidden="1" x14ac:dyDescent="0.3"/>
    <row r="111" spans="1:78" ht="16" customHeight="1" x14ac:dyDescent="0.35">
      <c r="A111" s="205" t="s">
        <v>319</v>
      </c>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110"/>
      <c r="X111" s="110"/>
      <c r="Y111" s="110"/>
      <c r="Z111" s="110"/>
      <c r="AA111" s="110"/>
      <c r="AB111" s="110"/>
      <c r="AC111" s="110"/>
      <c r="AD111" s="110"/>
      <c r="AE111" s="110"/>
      <c r="AF111" s="110"/>
      <c r="AG111" s="110"/>
      <c r="AH111" s="110"/>
      <c r="AI111" s="110"/>
      <c r="AJ111" s="110"/>
      <c r="AK111" s="110"/>
      <c r="AL111" s="110"/>
      <c r="AM111" s="110"/>
      <c r="AN111" s="2"/>
      <c r="AO111" s="2"/>
      <c r="AP111" s="206" t="s">
        <v>100</v>
      </c>
      <c r="AQ111" s="206"/>
      <c r="AR111" s="206"/>
      <c r="AS111" s="206"/>
      <c r="AT111" s="206"/>
      <c r="AU111" s="206"/>
      <c r="AV111" s="206"/>
      <c r="AW111" s="206"/>
      <c r="AX111" s="206"/>
      <c r="AY111" s="206"/>
      <c r="AZ111" s="206"/>
      <c r="BA111" s="206"/>
      <c r="BB111" s="206"/>
      <c r="BC111" s="206"/>
      <c r="BD111" s="206"/>
      <c r="BE111" s="206"/>
      <c r="BF111" s="206"/>
      <c r="BG111" s="206"/>
      <c r="BH111" s="206"/>
    </row>
    <row r="112" spans="1:78" x14ac:dyDescent="0.3">
      <c r="W112" s="207" t="s">
        <v>8</v>
      </c>
      <c r="X112" s="207"/>
      <c r="Y112" s="207"/>
      <c r="Z112" s="207"/>
      <c r="AA112" s="207"/>
      <c r="AB112" s="207"/>
      <c r="AC112" s="207"/>
      <c r="AD112" s="207"/>
      <c r="AE112" s="207"/>
      <c r="AF112" s="207"/>
      <c r="AG112" s="207"/>
      <c r="AH112" s="207"/>
      <c r="AI112" s="207"/>
      <c r="AJ112" s="207"/>
      <c r="AK112" s="207"/>
      <c r="AL112" s="207"/>
      <c r="AM112" s="207"/>
      <c r="AN112" s="36"/>
      <c r="AO112" s="36"/>
      <c r="AP112" s="207" t="s">
        <v>72</v>
      </c>
      <c r="AQ112" s="207"/>
      <c r="AR112" s="207"/>
      <c r="AS112" s="207"/>
      <c r="AT112" s="207"/>
      <c r="AU112" s="207"/>
      <c r="AV112" s="207"/>
      <c r="AW112" s="207"/>
      <c r="AX112" s="207"/>
      <c r="AY112" s="207"/>
      <c r="AZ112" s="207"/>
      <c r="BA112" s="207"/>
      <c r="BB112" s="207"/>
      <c r="BC112" s="207"/>
      <c r="BD112" s="207"/>
      <c r="BE112" s="207"/>
      <c r="BF112" s="207"/>
      <c r="BG112" s="207"/>
      <c r="BH112" s="207"/>
    </row>
  </sheetData>
  <mergeCells count="458">
    <mergeCell ref="J79:N79"/>
    <mergeCell ref="O79:X79"/>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BI42:BM42"/>
    <mergeCell ref="BN42:BQ42"/>
    <mergeCell ref="A48:B48"/>
    <mergeCell ref="C48:BQ48"/>
    <mergeCell ref="A49:B49"/>
    <mergeCell ref="C49:BQ49"/>
    <mergeCell ref="A50:B50"/>
    <mergeCell ref="C50:BQ50"/>
    <mergeCell ref="AU44:AY44"/>
    <mergeCell ref="AZ44:BC44"/>
    <mergeCell ref="BD44:BH44"/>
    <mergeCell ref="BI44:BM44"/>
    <mergeCell ref="BN44:BQ44"/>
    <mergeCell ref="A46:BQ46"/>
    <mergeCell ref="A44:B44"/>
    <mergeCell ref="C44:Z44"/>
    <mergeCell ref="AA44:AE44"/>
    <mergeCell ref="AF44:AJ44"/>
    <mergeCell ref="AK44:AO44"/>
    <mergeCell ref="AP44:AT44"/>
    <mergeCell ref="A43:B43"/>
    <mergeCell ref="C43:Z43"/>
    <mergeCell ref="AA43:AE43"/>
    <mergeCell ref="AF43:AJ43"/>
    <mergeCell ref="AI55:AM55"/>
    <mergeCell ref="AN55:AR55"/>
    <mergeCell ref="AS55:AX55"/>
    <mergeCell ref="AY55:BC55"/>
    <mergeCell ref="BD55:BH55"/>
    <mergeCell ref="BI55:BN55"/>
    <mergeCell ref="A52:BN52"/>
    <mergeCell ref="A53:BN53"/>
    <mergeCell ref="A54:B55"/>
    <mergeCell ref="C54:R55"/>
    <mergeCell ref="S54:AH54"/>
    <mergeCell ref="AI54:AX54"/>
    <mergeCell ref="AY54:BN54"/>
    <mergeCell ref="S55:W55"/>
    <mergeCell ref="X55:AB55"/>
    <mergeCell ref="AC55:AH55"/>
    <mergeCell ref="A57:B57"/>
    <mergeCell ref="C57:R57"/>
    <mergeCell ref="S57:W57"/>
    <mergeCell ref="X57:AB57"/>
    <mergeCell ref="AC57:AH57"/>
    <mergeCell ref="A56:B56"/>
    <mergeCell ref="C56:R56"/>
    <mergeCell ref="S56:W56"/>
    <mergeCell ref="X56:AB56"/>
    <mergeCell ref="AC56:AH56"/>
    <mergeCell ref="AI57:AM57"/>
    <mergeCell ref="AN57:AR57"/>
    <mergeCell ref="AS57:AX57"/>
    <mergeCell ref="AY57:BC57"/>
    <mergeCell ref="BD57:BH57"/>
    <mergeCell ref="BI57:BN57"/>
    <mergeCell ref="AN56:AR56"/>
    <mergeCell ref="AS56:AX56"/>
    <mergeCell ref="AY56:BC56"/>
    <mergeCell ref="BD56:BH56"/>
    <mergeCell ref="BI56:BN56"/>
    <mergeCell ref="AI56:AM56"/>
    <mergeCell ref="A59:B59"/>
    <mergeCell ref="C59:R59"/>
    <mergeCell ref="S59:W59"/>
    <mergeCell ref="X59:AB59"/>
    <mergeCell ref="AC59:AH59"/>
    <mergeCell ref="A58:B58"/>
    <mergeCell ref="C58:R58"/>
    <mergeCell ref="S58:W58"/>
    <mergeCell ref="X58:AB58"/>
    <mergeCell ref="AC58:AH58"/>
    <mergeCell ref="AI59:AM59"/>
    <mergeCell ref="AN59:AR59"/>
    <mergeCell ref="AS59:AX59"/>
    <mergeCell ref="AY59:BC59"/>
    <mergeCell ref="BD59:BH59"/>
    <mergeCell ref="BI59:BN59"/>
    <mergeCell ref="AN58:AR58"/>
    <mergeCell ref="AS58:AX58"/>
    <mergeCell ref="AY58:BC58"/>
    <mergeCell ref="BD58:BH58"/>
    <mergeCell ref="BI58:BN58"/>
    <mergeCell ref="AI58:AM58"/>
    <mergeCell ref="AI66:AM66"/>
    <mergeCell ref="AN66:AR66"/>
    <mergeCell ref="AD65:AH65"/>
    <mergeCell ref="AI65:AM65"/>
    <mergeCell ref="AN65:AR65"/>
    <mergeCell ref="A61:BQ61"/>
    <mergeCell ref="A62:BQ62"/>
    <mergeCell ref="A64:B65"/>
    <mergeCell ref="C64:I65"/>
    <mergeCell ref="J64:N65"/>
    <mergeCell ref="O64:X65"/>
    <mergeCell ref="Y64:AM64"/>
    <mergeCell ref="AN64:BB64"/>
    <mergeCell ref="BC64:BQ64"/>
    <mergeCell ref="Y65:AC65"/>
    <mergeCell ref="BH65:BL65"/>
    <mergeCell ref="BM65:BQ65"/>
    <mergeCell ref="AS65:AW65"/>
    <mergeCell ref="AX65:BB65"/>
    <mergeCell ref="BC65:BG65"/>
    <mergeCell ref="AD67:AH67"/>
    <mergeCell ref="AI67:AM67"/>
    <mergeCell ref="AN67:AR67"/>
    <mergeCell ref="AS66:AW66"/>
    <mergeCell ref="AX66:BB66"/>
    <mergeCell ref="BC66:BG66"/>
    <mergeCell ref="BH66:BL66"/>
    <mergeCell ref="BM66:BQ66"/>
    <mergeCell ref="A67:B67"/>
    <mergeCell ref="C67:I67"/>
    <mergeCell ref="J67:N67"/>
    <mergeCell ref="O67:X67"/>
    <mergeCell ref="Y67:AC67"/>
    <mergeCell ref="BH67:BL67"/>
    <mergeCell ref="BM67:BQ67"/>
    <mergeCell ref="AS67:AW67"/>
    <mergeCell ref="AX67:BB67"/>
    <mergeCell ref="BC67:BG67"/>
    <mergeCell ref="A66:B66"/>
    <mergeCell ref="C66:I66"/>
    <mergeCell ref="J66:N66"/>
    <mergeCell ref="O66:X66"/>
    <mergeCell ref="Y66:AC66"/>
    <mergeCell ref="AD66:AH66"/>
    <mergeCell ref="BM68:BQ68"/>
    <mergeCell ref="A69:B69"/>
    <mergeCell ref="C69:I69"/>
    <mergeCell ref="J69:N69"/>
    <mergeCell ref="O69:X69"/>
    <mergeCell ref="Y69:AC69"/>
    <mergeCell ref="BH69:BL69"/>
    <mergeCell ref="BM69:BQ69"/>
    <mergeCell ref="AS69:AW69"/>
    <mergeCell ref="AX69:BB69"/>
    <mergeCell ref="BC69:BG69"/>
    <mergeCell ref="A68:B68"/>
    <mergeCell ref="C68:I68"/>
    <mergeCell ref="J68:N68"/>
    <mergeCell ref="O68:X68"/>
    <mergeCell ref="Y68:AC68"/>
    <mergeCell ref="AD68:AH68"/>
    <mergeCell ref="AI68:AM68"/>
    <mergeCell ref="AN68:AR68"/>
    <mergeCell ref="AI70:AM70"/>
    <mergeCell ref="AN70:AR70"/>
    <mergeCell ref="AD69:AH69"/>
    <mergeCell ref="AI69:AM69"/>
    <mergeCell ref="AN69:AR69"/>
    <mergeCell ref="AS68:AW68"/>
    <mergeCell ref="AX68:BB68"/>
    <mergeCell ref="BC68:BG68"/>
    <mergeCell ref="BH68:BL68"/>
    <mergeCell ref="AD71:AH71"/>
    <mergeCell ref="AI71:AM71"/>
    <mergeCell ref="AN71:AR71"/>
    <mergeCell ref="AS70:AW70"/>
    <mergeCell ref="AX70:BB70"/>
    <mergeCell ref="BC70:BG70"/>
    <mergeCell ref="BH70:BL70"/>
    <mergeCell ref="BM70:BQ70"/>
    <mergeCell ref="A71:B71"/>
    <mergeCell ref="C71:I71"/>
    <mergeCell ref="J71:N71"/>
    <mergeCell ref="O71:X71"/>
    <mergeCell ref="Y71:AC71"/>
    <mergeCell ref="BH71:BL71"/>
    <mergeCell ref="BM71:BQ71"/>
    <mergeCell ref="AS71:AW71"/>
    <mergeCell ref="AX71:BB71"/>
    <mergeCell ref="BC71:BG71"/>
    <mergeCell ref="A70:B70"/>
    <mergeCell ref="C70:I70"/>
    <mergeCell ref="J70:N70"/>
    <mergeCell ref="O70:X70"/>
    <mergeCell ref="Y70:AC70"/>
    <mergeCell ref="AD70:AH70"/>
    <mergeCell ref="BM72:BQ72"/>
    <mergeCell ref="A73:B73"/>
    <mergeCell ref="C73:I73"/>
    <mergeCell ref="J73:N73"/>
    <mergeCell ref="O73:X73"/>
    <mergeCell ref="Y73:AC73"/>
    <mergeCell ref="BH73:BL73"/>
    <mergeCell ref="BM73:BQ73"/>
    <mergeCell ref="AS73:AW73"/>
    <mergeCell ref="AX73:BB73"/>
    <mergeCell ref="BC73:BG73"/>
    <mergeCell ref="A72:B72"/>
    <mergeCell ref="C72:I72"/>
    <mergeCell ref="J72:N72"/>
    <mergeCell ref="O72:X72"/>
    <mergeCell ref="Y72:AC72"/>
    <mergeCell ref="AD72:AH72"/>
    <mergeCell ref="AI72:AM72"/>
    <mergeCell ref="AN72:AR72"/>
    <mergeCell ref="AI74:AM74"/>
    <mergeCell ref="AN74:AR74"/>
    <mergeCell ref="AD73:AH73"/>
    <mergeCell ref="AI73:AM73"/>
    <mergeCell ref="AN73:AR73"/>
    <mergeCell ref="AS72:AW72"/>
    <mergeCell ref="AX72:BB72"/>
    <mergeCell ref="BC72:BG72"/>
    <mergeCell ref="BH72:BL72"/>
    <mergeCell ref="AD75:AH75"/>
    <mergeCell ref="AI75:AM75"/>
    <mergeCell ref="AN75:AR75"/>
    <mergeCell ref="AS74:AW74"/>
    <mergeCell ref="AX74:BB74"/>
    <mergeCell ref="BC74:BG74"/>
    <mergeCell ref="BH74:BL74"/>
    <mergeCell ref="BM74:BQ74"/>
    <mergeCell ref="A75:B75"/>
    <mergeCell ref="C75:I75"/>
    <mergeCell ref="J75:N75"/>
    <mergeCell ref="O75:X75"/>
    <mergeCell ref="Y75:AC75"/>
    <mergeCell ref="BH75:BL75"/>
    <mergeCell ref="BM75:BQ75"/>
    <mergeCell ref="AS75:AW75"/>
    <mergeCell ref="AX75:BB75"/>
    <mergeCell ref="BC75:BG75"/>
    <mergeCell ref="A74:B74"/>
    <mergeCell ref="C74:I74"/>
    <mergeCell ref="J74:N74"/>
    <mergeCell ref="O74:X74"/>
    <mergeCell ref="Y74:AC74"/>
    <mergeCell ref="AD74:AH74"/>
    <mergeCell ref="AS76:AW76"/>
    <mergeCell ref="AX76:BB76"/>
    <mergeCell ref="BC76:BG76"/>
    <mergeCell ref="BH76:BL76"/>
    <mergeCell ref="BM76:BQ76"/>
    <mergeCell ref="A77:B77"/>
    <mergeCell ref="C77:I77"/>
    <mergeCell ref="J77:N77"/>
    <mergeCell ref="O77:X77"/>
    <mergeCell ref="Y77:AC77"/>
    <mergeCell ref="A76:B76"/>
    <mergeCell ref="C76:I76"/>
    <mergeCell ref="J76:N76"/>
    <mergeCell ref="O76:X76"/>
    <mergeCell ref="Y76:AC76"/>
    <mergeCell ref="AD76:AH76"/>
    <mergeCell ref="AI76:AM76"/>
    <mergeCell ref="AN76:AR76"/>
    <mergeCell ref="A79:B79"/>
    <mergeCell ref="C79:I79"/>
    <mergeCell ref="Y79:AC79"/>
    <mergeCell ref="AD79:AH79"/>
    <mergeCell ref="AI79:AM79"/>
    <mergeCell ref="BH77:BL77"/>
    <mergeCell ref="BM77:BQ77"/>
    <mergeCell ref="A78:B78"/>
    <mergeCell ref="C78:I78"/>
    <mergeCell ref="Y78:AC78"/>
    <mergeCell ref="AD78:AH78"/>
    <mergeCell ref="AI78:AM78"/>
    <mergeCell ref="AN78:AR78"/>
    <mergeCell ref="AD77:AH77"/>
    <mergeCell ref="AI77:AM77"/>
    <mergeCell ref="AN77:AR77"/>
    <mergeCell ref="AS77:AW77"/>
    <mergeCell ref="AX77:BB77"/>
    <mergeCell ref="BC77:BG77"/>
    <mergeCell ref="AN79:AR79"/>
    <mergeCell ref="AS79:AW79"/>
    <mergeCell ref="AX79:BB79"/>
    <mergeCell ref="J78:N78"/>
    <mergeCell ref="O78:X78"/>
    <mergeCell ref="AN81:AR81"/>
    <mergeCell ref="AS81:AW81"/>
    <mergeCell ref="BC79:BG79"/>
    <mergeCell ref="BH79:BL79"/>
    <mergeCell ref="BM79:BQ79"/>
    <mergeCell ref="AS78:AW78"/>
    <mergeCell ref="AX78:BB78"/>
    <mergeCell ref="BC78:BG78"/>
    <mergeCell ref="BH78:BL78"/>
    <mergeCell ref="BM78:BQ78"/>
    <mergeCell ref="BM80:BQ80"/>
    <mergeCell ref="AI80:AM80"/>
    <mergeCell ref="AN80:AR80"/>
    <mergeCell ref="AS80:AW80"/>
    <mergeCell ref="AX80:BB80"/>
    <mergeCell ref="BC80:BG80"/>
    <mergeCell ref="BH80:BL80"/>
    <mergeCell ref="A80:B80"/>
    <mergeCell ref="C80:I80"/>
    <mergeCell ref="J80:N80"/>
    <mergeCell ref="O80:X80"/>
    <mergeCell ref="Y80:AC80"/>
    <mergeCell ref="AD80:AH80"/>
    <mergeCell ref="A86:B86"/>
    <mergeCell ref="C86:I86"/>
    <mergeCell ref="J86:N86"/>
    <mergeCell ref="O86:BQ86"/>
    <mergeCell ref="A87:B87"/>
    <mergeCell ref="C87:I87"/>
    <mergeCell ref="J87:N87"/>
    <mergeCell ref="O87:BQ87"/>
    <mergeCell ref="AX81:BB81"/>
    <mergeCell ref="BC81:BG81"/>
    <mergeCell ref="BH81:BL81"/>
    <mergeCell ref="BM81:BQ81"/>
    <mergeCell ref="A83:BQ83"/>
    <mergeCell ref="A85:B85"/>
    <mergeCell ref="C85:I85"/>
    <mergeCell ref="J85:N85"/>
    <mergeCell ref="O85:BQ85"/>
    <mergeCell ref="A81:B81"/>
    <mergeCell ref="C81:I81"/>
    <mergeCell ref="J81:N81"/>
    <mergeCell ref="O81:X81"/>
    <mergeCell ref="Y81:AC81"/>
    <mergeCell ref="AD81:AH81"/>
    <mergeCell ref="AI81:AM81"/>
    <mergeCell ref="A90:B90"/>
    <mergeCell ref="C90:I90"/>
    <mergeCell ref="J90:N90"/>
    <mergeCell ref="O90:BQ90"/>
    <mergeCell ref="A91:B91"/>
    <mergeCell ref="C91:I91"/>
    <mergeCell ref="J91:N91"/>
    <mergeCell ref="O91:BQ91"/>
    <mergeCell ref="A88:B88"/>
    <mergeCell ref="C88:I88"/>
    <mergeCell ref="J88:N88"/>
    <mergeCell ref="O88:BQ88"/>
    <mergeCell ref="A89:B89"/>
    <mergeCell ref="C89:I89"/>
    <mergeCell ref="J89:N89"/>
    <mergeCell ref="O89:BQ89"/>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W108:AM108"/>
    <mergeCell ref="AP108:BH108"/>
    <mergeCell ref="A111:V111"/>
    <mergeCell ref="W111:AM111"/>
    <mergeCell ref="AP111:BH111"/>
    <mergeCell ref="W112:AM112"/>
    <mergeCell ref="AP112:BH112"/>
    <mergeCell ref="A97:BL97"/>
    <mergeCell ref="A98:BL98"/>
    <mergeCell ref="A100:BL100"/>
    <mergeCell ref="A101:BL101"/>
    <mergeCell ref="A107:V107"/>
    <mergeCell ref="W107:AM107"/>
    <mergeCell ref="AP107:BH107"/>
  </mergeCells>
  <conditionalFormatting sqref="C84 C99 C68 C88">
    <cfRule type="cellIs" dxfId="347" priority="42" stopIfTrue="1" operator="equal">
      <formula>$C67</formula>
    </cfRule>
  </conditionalFormatting>
  <conditionalFormatting sqref="A68:B68 A84:B84 A88:B88 A99:B99 A58:B58 A82:B82 A96:B96">
    <cfRule type="cellIs" dxfId="346" priority="43" stopIfTrue="1" operator="equal">
      <formula>0</formula>
    </cfRule>
  </conditionalFormatting>
  <conditionalFormatting sqref="A59:B59">
    <cfRule type="cellIs" dxfId="345" priority="41" stopIfTrue="1" operator="equal">
      <formula>0</formula>
    </cfRule>
  </conditionalFormatting>
  <conditionalFormatting sqref="C82">
    <cfRule type="cellIs" dxfId="344" priority="44" stopIfTrue="1" operator="equal">
      <formula>$C68</formula>
    </cfRule>
  </conditionalFormatting>
  <conditionalFormatting sqref="C69">
    <cfRule type="cellIs" dxfId="343" priority="39" stopIfTrue="1" operator="equal">
      <formula>$C68</formula>
    </cfRule>
  </conditionalFormatting>
  <conditionalFormatting sqref="A69:B69">
    <cfRule type="cellIs" dxfId="342" priority="40" stopIfTrue="1" operator="equal">
      <formula>0</formula>
    </cfRule>
  </conditionalFormatting>
  <conditionalFormatting sqref="C70">
    <cfRule type="cellIs" dxfId="341" priority="37" stopIfTrue="1" operator="equal">
      <formula>$C69</formula>
    </cfRule>
  </conditionalFormatting>
  <conditionalFormatting sqref="A70:B70">
    <cfRule type="cellIs" dxfId="340" priority="38" stopIfTrue="1" operator="equal">
      <formula>0</formula>
    </cfRule>
  </conditionalFormatting>
  <conditionalFormatting sqref="C71">
    <cfRule type="cellIs" dxfId="339" priority="35" stopIfTrue="1" operator="equal">
      <formula>$C70</formula>
    </cfRule>
  </conditionalFormatting>
  <conditionalFormatting sqref="A71:B71">
    <cfRule type="cellIs" dxfId="338" priority="36" stopIfTrue="1" operator="equal">
      <formula>0</formula>
    </cfRule>
  </conditionalFormatting>
  <conditionalFormatting sqref="C72">
    <cfRule type="cellIs" dxfId="337" priority="33" stopIfTrue="1" operator="equal">
      <formula>$C71</formula>
    </cfRule>
  </conditionalFormatting>
  <conditionalFormatting sqref="A72:B72">
    <cfRule type="cellIs" dxfId="336" priority="34" stopIfTrue="1" operator="equal">
      <formula>0</formula>
    </cfRule>
  </conditionalFormatting>
  <conditionalFormatting sqref="C74">
    <cfRule type="cellIs" dxfId="335" priority="31" stopIfTrue="1" operator="equal">
      <formula>$C72</formula>
    </cfRule>
  </conditionalFormatting>
  <conditionalFormatting sqref="A74:B74">
    <cfRule type="cellIs" dxfId="334" priority="32" stopIfTrue="1" operator="equal">
      <formula>0</formula>
    </cfRule>
  </conditionalFormatting>
  <conditionalFormatting sqref="C75">
    <cfRule type="cellIs" dxfId="333" priority="29" stopIfTrue="1" operator="equal">
      <formula>$C74</formula>
    </cfRule>
  </conditionalFormatting>
  <conditionalFormatting sqref="A75:B75">
    <cfRule type="cellIs" dxfId="332" priority="30" stopIfTrue="1" operator="equal">
      <formula>0</formula>
    </cfRule>
  </conditionalFormatting>
  <conditionalFormatting sqref="C76">
    <cfRule type="cellIs" dxfId="331" priority="27" stopIfTrue="1" operator="equal">
      <formula>$C75</formula>
    </cfRule>
  </conditionalFormatting>
  <conditionalFormatting sqref="A76:B76">
    <cfRule type="cellIs" dxfId="330" priority="28" stopIfTrue="1" operator="equal">
      <formula>0</formula>
    </cfRule>
  </conditionalFormatting>
  <conditionalFormatting sqref="C77">
    <cfRule type="cellIs" dxfId="329" priority="25" stopIfTrue="1" operator="equal">
      <formula>$C76</formula>
    </cfRule>
  </conditionalFormatting>
  <conditionalFormatting sqref="A77:B77">
    <cfRule type="cellIs" dxfId="328" priority="26" stopIfTrue="1" operator="equal">
      <formula>0</formula>
    </cfRule>
  </conditionalFormatting>
  <conditionalFormatting sqref="C78">
    <cfRule type="cellIs" dxfId="327" priority="23" stopIfTrue="1" operator="equal">
      <formula>$C77</formula>
    </cfRule>
  </conditionalFormatting>
  <conditionalFormatting sqref="A78:B78">
    <cfRule type="cellIs" dxfId="326" priority="24" stopIfTrue="1" operator="equal">
      <formula>0</formula>
    </cfRule>
  </conditionalFormatting>
  <conditionalFormatting sqref="C79">
    <cfRule type="cellIs" dxfId="325" priority="21" stopIfTrue="1" operator="equal">
      <formula>$C78</formula>
    </cfRule>
  </conditionalFormatting>
  <conditionalFormatting sqref="A79:B79">
    <cfRule type="cellIs" dxfId="324" priority="22" stopIfTrue="1" operator="equal">
      <formula>0</formula>
    </cfRule>
  </conditionalFormatting>
  <conditionalFormatting sqref="C80">
    <cfRule type="cellIs" dxfId="323" priority="19" stopIfTrue="1" operator="equal">
      <formula>$C79</formula>
    </cfRule>
  </conditionalFormatting>
  <conditionalFormatting sqref="A80:B80">
    <cfRule type="cellIs" dxfId="322" priority="20" stopIfTrue="1" operator="equal">
      <formula>0</formula>
    </cfRule>
  </conditionalFormatting>
  <conditionalFormatting sqref="C81">
    <cfRule type="cellIs" dxfId="321" priority="17" stopIfTrue="1" operator="equal">
      <formula>$C80</formula>
    </cfRule>
  </conditionalFormatting>
  <conditionalFormatting sqref="A81:B81">
    <cfRule type="cellIs" dxfId="320" priority="18" stopIfTrue="1" operator="equal">
      <formula>0</formula>
    </cfRule>
  </conditionalFormatting>
  <conditionalFormatting sqref="C96">
    <cfRule type="cellIs" dxfId="319" priority="45" stopIfTrue="1" operator="equal">
      <formula>$C88</formula>
    </cfRule>
  </conditionalFormatting>
  <conditionalFormatting sqref="C89">
    <cfRule type="cellIs" dxfId="318" priority="15" stopIfTrue="1" operator="equal">
      <formula>$C88</formula>
    </cfRule>
  </conditionalFormatting>
  <conditionalFormatting sqref="A89:B89">
    <cfRule type="cellIs" dxfId="317" priority="16" stopIfTrue="1" operator="equal">
      <formula>0</formula>
    </cfRule>
  </conditionalFormatting>
  <conditionalFormatting sqref="C90">
    <cfRule type="cellIs" dxfId="316" priority="13" stopIfTrue="1" operator="equal">
      <formula>$C89</formula>
    </cfRule>
  </conditionalFormatting>
  <conditionalFormatting sqref="A90:B90">
    <cfRule type="cellIs" dxfId="315" priority="14" stopIfTrue="1" operator="equal">
      <formula>0</formula>
    </cfRule>
  </conditionalFormatting>
  <conditionalFormatting sqref="C91">
    <cfRule type="cellIs" dxfId="314" priority="11" stopIfTrue="1" operator="equal">
      <formula>$C90</formula>
    </cfRule>
  </conditionalFormatting>
  <conditionalFormatting sqref="A91:B91">
    <cfRule type="cellIs" dxfId="313" priority="12" stopIfTrue="1" operator="equal">
      <formula>0</formula>
    </cfRule>
  </conditionalFormatting>
  <conditionalFormatting sqref="C92">
    <cfRule type="cellIs" dxfId="312" priority="9" stopIfTrue="1" operator="equal">
      <formula>$C91</formula>
    </cfRule>
  </conditionalFormatting>
  <conditionalFormatting sqref="A92:B92">
    <cfRule type="cellIs" dxfId="311" priority="10" stopIfTrue="1" operator="equal">
      <formula>0</formula>
    </cfRule>
  </conditionalFormatting>
  <conditionalFormatting sqref="C93">
    <cfRule type="cellIs" dxfId="310" priority="7" stopIfTrue="1" operator="equal">
      <formula>$C92</formula>
    </cfRule>
  </conditionalFormatting>
  <conditionalFormatting sqref="A93:B93">
    <cfRule type="cellIs" dxfId="309" priority="8" stopIfTrue="1" operator="equal">
      <formula>0</formula>
    </cfRule>
  </conditionalFormatting>
  <conditionalFormatting sqref="C94">
    <cfRule type="cellIs" dxfId="308" priority="5" stopIfTrue="1" operator="equal">
      <formula>$C93</formula>
    </cfRule>
  </conditionalFormatting>
  <conditionalFormatting sqref="A94:B94">
    <cfRule type="cellIs" dxfId="307" priority="6" stopIfTrue="1" operator="equal">
      <formula>0</formula>
    </cfRule>
  </conditionalFormatting>
  <conditionalFormatting sqref="C95">
    <cfRule type="cellIs" dxfId="306" priority="3" stopIfTrue="1" operator="equal">
      <formula>$C94</formula>
    </cfRule>
  </conditionalFormatting>
  <conditionalFormatting sqref="A95:B95">
    <cfRule type="cellIs" dxfId="305" priority="4" stopIfTrue="1" operator="equal">
      <formula>0</formula>
    </cfRule>
  </conditionalFormatting>
  <conditionalFormatting sqref="C73">
    <cfRule type="cellIs" dxfId="304" priority="1" stopIfTrue="1" operator="equal">
      <formula>$C72</formula>
    </cfRule>
  </conditionalFormatting>
  <conditionalFormatting sqref="A73:B73">
    <cfRule type="cellIs" dxfId="303" priority="2" stopIfTrue="1" operator="equal">
      <formula>0</formula>
    </cfRule>
  </conditionalFormatting>
  <pageMargins left="0.70866141732283472" right="0.70866141732283472" top="0.74803149606299213" bottom="0.74803149606299213" header="0.31496062992125984" footer="0.31496062992125984"/>
  <pageSetup paperSize="9" scale="6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2"/>
  <sheetViews>
    <sheetView topLeftCell="K35" workbookViewId="0">
      <selection activeCell="A101" sqref="A101:BL101"/>
    </sheetView>
  </sheetViews>
  <sheetFormatPr defaultColWidth="9.1796875" defaultRowHeight="13" x14ac:dyDescent="0.3"/>
  <cols>
    <col min="1" max="1" width="3.26953125" style="1" customWidth="1"/>
    <col min="2" max="2" width="3.453125" style="1" customWidth="1"/>
    <col min="3" max="8" width="2.81640625" style="1" customWidth="1"/>
    <col min="9" max="9" width="15.26953125" style="1" customWidth="1"/>
    <col min="10" max="59" width="2.81640625" style="1" customWidth="1"/>
    <col min="60" max="60" width="1.54296875" style="1" customWidth="1"/>
    <col min="61" max="77" width="2.81640625" style="1" customWidth="1"/>
    <col min="78" max="78" width="3" style="1" customWidth="1"/>
    <col min="79" max="79" width="4.453125" style="1" hidden="1" customWidth="1"/>
    <col min="80" max="80" width="2.26953125" style="1" customWidth="1"/>
    <col min="81" max="16384" width="9.1796875" style="1"/>
  </cols>
  <sheetData>
    <row r="1" spans="1:64" ht="9" hidden="1" customHeight="1" x14ac:dyDescent="0.3"/>
    <row r="2" spans="1:64" ht="9" customHeight="1" x14ac:dyDescent="0.3">
      <c r="AO2" s="100" t="s">
        <v>59</v>
      </c>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9" customHeight="1" x14ac:dyDescent="0.3">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row>
    <row r="4" spans="1:64" ht="15.75" customHeight="1" x14ac:dyDescent="0.3">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64" ht="15.75" customHeight="1" x14ac:dyDescent="0.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15.75" customHeight="1" x14ac:dyDescent="0.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row>
    <row r="7" spans="1:64" ht="9.75" hidden="1" customHeight="1" x14ac:dyDescent="0.3">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row>
    <row r="8" spans="1:64" ht="9.75" hidden="1" customHeight="1" x14ac:dyDescent="0.3">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row>
    <row r="9" spans="1:64" ht="8.25" hidden="1" customHeight="1" x14ac:dyDescent="0.3">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15" x14ac:dyDescent="0.3">
      <c r="A10" s="102" t="s">
        <v>18</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4" ht="15.75" customHeight="1" x14ac:dyDescent="0.3">
      <c r="A11" s="102" t="s">
        <v>35</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row>
    <row r="12" spans="1:64" ht="15.75" customHeight="1" x14ac:dyDescent="0.3">
      <c r="A12" s="102" t="s">
        <v>491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row>
    <row r="13" spans="1:64" ht="6" customHeight="1" x14ac:dyDescent="0.3">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row>
    <row r="14" spans="1:64" ht="28" customHeight="1" x14ac:dyDescent="0.3">
      <c r="A14" s="16" t="s">
        <v>7</v>
      </c>
      <c r="B14" s="112" t="s">
        <v>97</v>
      </c>
      <c r="C14" s="113"/>
      <c r="D14" s="113"/>
      <c r="E14" s="113"/>
      <c r="F14" s="113"/>
      <c r="G14" s="113"/>
      <c r="H14" s="113"/>
      <c r="I14" s="113"/>
      <c r="J14" s="113"/>
      <c r="K14" s="113"/>
      <c r="L14" s="113"/>
      <c r="M14" s="53"/>
      <c r="N14" s="114" t="s">
        <v>98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54"/>
      <c r="AU14" s="112" t="s">
        <v>101</v>
      </c>
      <c r="AV14" s="113"/>
      <c r="AW14" s="113"/>
      <c r="AX14" s="113"/>
      <c r="AY14" s="113"/>
      <c r="AZ14" s="113"/>
      <c r="BA14" s="113"/>
      <c r="BB14" s="113"/>
      <c r="BC14" s="17"/>
      <c r="BD14" s="17"/>
      <c r="BE14" s="17"/>
      <c r="BF14" s="17"/>
      <c r="BG14" s="17"/>
      <c r="BH14" s="17"/>
      <c r="BI14" s="17"/>
      <c r="BJ14" s="17"/>
      <c r="BK14" s="17"/>
      <c r="BL14" s="17"/>
    </row>
    <row r="15" spans="1:64" ht="21.75" customHeight="1" x14ac:dyDescent="0.3">
      <c r="A15" s="18"/>
      <c r="B15" s="116" t="s">
        <v>51</v>
      </c>
      <c r="C15" s="116"/>
      <c r="D15" s="116"/>
      <c r="E15" s="116"/>
      <c r="F15" s="116"/>
      <c r="G15" s="116"/>
      <c r="H15" s="116"/>
      <c r="I15" s="116"/>
      <c r="J15" s="116"/>
      <c r="K15" s="116"/>
      <c r="L15" s="116"/>
      <c r="M15" s="18"/>
      <c r="N15" s="117" t="s">
        <v>52</v>
      </c>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8"/>
      <c r="AU15" s="116" t="s">
        <v>53</v>
      </c>
      <c r="AV15" s="116"/>
      <c r="AW15" s="116"/>
      <c r="AX15" s="116"/>
      <c r="AY15" s="116"/>
      <c r="AZ15" s="116"/>
      <c r="BA15" s="116"/>
      <c r="BB15" s="116"/>
      <c r="BC15" s="18"/>
      <c r="BD15" s="18"/>
      <c r="BE15" s="18"/>
      <c r="BF15" s="18"/>
      <c r="BG15" s="18"/>
      <c r="BH15" s="18"/>
      <c r="BI15" s="18"/>
      <c r="BJ15" s="18"/>
      <c r="BK15" s="18"/>
      <c r="BL15" s="18"/>
    </row>
    <row r="16" spans="1:64" ht="6" customHeight="1" x14ac:dyDescent="0.3">
      <c r="A16"/>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c r="BD16"/>
      <c r="BE16" s="19"/>
      <c r="BF16" s="19"/>
      <c r="BG16" s="19"/>
      <c r="BH16" s="19"/>
      <c r="BI16" s="19"/>
      <c r="BJ16" s="19"/>
      <c r="BK16" s="19"/>
      <c r="BL16" s="19"/>
    </row>
    <row r="17" spans="1:79" ht="28" customHeight="1" x14ac:dyDescent="0.3">
      <c r="A17" s="20" t="s">
        <v>33</v>
      </c>
      <c r="B17" s="112" t="s">
        <v>104</v>
      </c>
      <c r="C17" s="113"/>
      <c r="D17" s="113"/>
      <c r="E17" s="113"/>
      <c r="F17" s="113"/>
      <c r="G17" s="113"/>
      <c r="H17" s="113"/>
      <c r="I17" s="113"/>
      <c r="J17" s="113"/>
      <c r="K17" s="113"/>
      <c r="L17" s="113"/>
      <c r="M17" s="53"/>
      <c r="N17" s="114" t="s">
        <v>103</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54"/>
      <c r="AU17" s="112" t="s">
        <v>101</v>
      </c>
      <c r="AV17" s="113"/>
      <c r="AW17" s="113"/>
      <c r="AX17" s="113"/>
      <c r="AY17" s="113"/>
      <c r="AZ17" s="113"/>
      <c r="BA17" s="113"/>
      <c r="BB17" s="113"/>
      <c r="BC17" s="21"/>
      <c r="BD17" s="21"/>
      <c r="BE17" s="21"/>
      <c r="BF17" s="21"/>
      <c r="BG17" s="21"/>
      <c r="BH17" s="21"/>
      <c r="BI17" s="21"/>
      <c r="BJ17" s="21"/>
      <c r="BK17" s="21"/>
      <c r="BL17" s="22"/>
    </row>
    <row r="18" spans="1:79" ht="23.25" customHeight="1" x14ac:dyDescent="0.3">
      <c r="A18" s="23"/>
      <c r="B18" s="116" t="s">
        <v>51</v>
      </c>
      <c r="C18" s="116"/>
      <c r="D18" s="116"/>
      <c r="E18" s="116"/>
      <c r="F18" s="116"/>
      <c r="G18" s="116"/>
      <c r="H18" s="116"/>
      <c r="I18" s="116"/>
      <c r="J18" s="116"/>
      <c r="K18" s="116"/>
      <c r="L18" s="116"/>
      <c r="M18" s="18"/>
      <c r="N18" s="117" t="s">
        <v>54</v>
      </c>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8"/>
      <c r="AU18" s="116" t="s">
        <v>53</v>
      </c>
      <c r="AV18" s="116"/>
      <c r="AW18" s="116"/>
      <c r="AX18" s="116"/>
      <c r="AY18" s="116"/>
      <c r="AZ18" s="116"/>
      <c r="BA18" s="116"/>
      <c r="BB18" s="116"/>
      <c r="BC18" s="24"/>
      <c r="BD18" s="24"/>
      <c r="BE18" s="24"/>
      <c r="BF18" s="24"/>
      <c r="BG18" s="24"/>
      <c r="BH18" s="24"/>
      <c r="BI18" s="24"/>
      <c r="BJ18" s="24"/>
      <c r="BK18" s="25"/>
      <c r="BL18" s="24"/>
    </row>
    <row r="19" spans="1:79" ht="6.75" customHeight="1" x14ac:dyDescent="0.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 customHeight="1" x14ac:dyDescent="0.3">
      <c r="A20" s="16" t="s">
        <v>34</v>
      </c>
      <c r="B20" s="123">
        <v>1117640</v>
      </c>
      <c r="C20" s="124"/>
      <c r="D20" s="124"/>
      <c r="E20" s="124"/>
      <c r="F20" s="124"/>
      <c r="G20" s="124"/>
      <c r="H20" s="124"/>
      <c r="I20" s="124"/>
      <c r="J20" s="124"/>
      <c r="K20" s="124"/>
      <c r="L20" s="124"/>
      <c r="M20"/>
      <c r="N20" s="123">
        <v>7640</v>
      </c>
      <c r="O20" s="124"/>
      <c r="P20" s="124"/>
      <c r="Q20" s="124"/>
      <c r="R20" s="124"/>
      <c r="S20" s="124"/>
      <c r="T20" s="124"/>
      <c r="U20" s="124"/>
      <c r="V20" s="124"/>
      <c r="W20" s="124"/>
      <c r="X20" s="124"/>
      <c r="Y20" s="124"/>
      <c r="Z20" s="21"/>
      <c r="AA20" s="413" t="s">
        <v>569</v>
      </c>
      <c r="AB20" s="414"/>
      <c r="AC20" s="414"/>
      <c r="AD20" s="414"/>
      <c r="AE20" s="414"/>
      <c r="AF20" s="414"/>
      <c r="AG20" s="414"/>
      <c r="AH20" s="414"/>
      <c r="AI20" s="414"/>
      <c r="AJ20" s="21"/>
      <c r="AK20" s="123" t="s">
        <v>570</v>
      </c>
      <c r="AL20" s="125"/>
      <c r="AM20" s="125"/>
      <c r="AN20" s="125"/>
      <c r="AO20" s="125"/>
      <c r="AP20" s="125"/>
      <c r="AQ20" s="125"/>
      <c r="AR20" s="125"/>
      <c r="AS20" s="125"/>
      <c r="AT20" s="125"/>
      <c r="AU20" s="125"/>
      <c r="AV20" s="125"/>
      <c r="AW20" s="125"/>
      <c r="AX20" s="125"/>
      <c r="AY20" s="125"/>
      <c r="AZ20" s="125"/>
      <c r="BA20" s="125"/>
      <c r="BB20" s="125"/>
      <c r="BC20" s="125"/>
      <c r="BD20" s="21"/>
      <c r="BE20" s="123" t="s">
        <v>571</v>
      </c>
      <c r="BF20" s="124"/>
      <c r="BG20" s="124"/>
      <c r="BH20" s="124"/>
      <c r="BI20" s="124"/>
      <c r="BJ20" s="124"/>
      <c r="BK20" s="124"/>
      <c r="BL20" s="124"/>
    </row>
    <row r="21" spans="1:79" ht="23.25" customHeight="1" x14ac:dyDescent="0.3">
      <c r="A21"/>
      <c r="B21" s="116" t="s">
        <v>51</v>
      </c>
      <c r="C21" s="116"/>
      <c r="D21" s="116"/>
      <c r="E21" s="116"/>
      <c r="F21" s="116"/>
      <c r="G21" s="116"/>
      <c r="H21" s="116"/>
      <c r="I21" s="116"/>
      <c r="J21" s="116"/>
      <c r="K21" s="116"/>
      <c r="L21" s="116"/>
      <c r="M21"/>
      <c r="N21" s="116" t="s">
        <v>55</v>
      </c>
      <c r="O21" s="116"/>
      <c r="P21" s="116"/>
      <c r="Q21" s="116"/>
      <c r="R21" s="116"/>
      <c r="S21" s="116"/>
      <c r="T21" s="116"/>
      <c r="U21" s="116"/>
      <c r="V21" s="116"/>
      <c r="W21" s="116"/>
      <c r="X21" s="116"/>
      <c r="Y21" s="116"/>
      <c r="Z21" s="24"/>
      <c r="AA21" s="126" t="s">
        <v>56</v>
      </c>
      <c r="AB21" s="126"/>
      <c r="AC21" s="126"/>
      <c r="AD21" s="126"/>
      <c r="AE21" s="126"/>
      <c r="AF21" s="126"/>
      <c r="AG21" s="126"/>
      <c r="AH21" s="126"/>
      <c r="AI21" s="126"/>
      <c r="AJ21" s="24"/>
      <c r="AK21" s="127" t="s">
        <v>57</v>
      </c>
      <c r="AL21" s="127"/>
      <c r="AM21" s="127"/>
      <c r="AN21" s="127"/>
      <c r="AO21" s="127"/>
      <c r="AP21" s="127"/>
      <c r="AQ21" s="127"/>
      <c r="AR21" s="127"/>
      <c r="AS21" s="127"/>
      <c r="AT21" s="127"/>
      <c r="AU21" s="127"/>
      <c r="AV21" s="127"/>
      <c r="AW21" s="127"/>
      <c r="AX21" s="127"/>
      <c r="AY21" s="127"/>
      <c r="AZ21" s="127"/>
      <c r="BA21" s="127"/>
      <c r="BB21" s="127"/>
      <c r="BC21" s="127"/>
      <c r="BD21" s="24"/>
      <c r="BE21" s="116" t="s">
        <v>58</v>
      </c>
      <c r="BF21" s="116"/>
      <c r="BG21" s="116"/>
      <c r="BH21" s="116"/>
      <c r="BI21" s="116"/>
      <c r="BJ21" s="116"/>
      <c r="BK21" s="116"/>
      <c r="BL21" s="116"/>
    </row>
    <row r="22" spans="1:79" ht="6.75" customHeight="1" x14ac:dyDescent="0.3"/>
    <row r="23" spans="1:79" ht="15.75" customHeight="1" x14ac:dyDescent="0.3">
      <c r="A23" s="118" t="s">
        <v>79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row>
    <row r="24" spans="1:79" ht="27.75" customHeight="1" x14ac:dyDescent="0.3">
      <c r="A24" s="119" t="s">
        <v>3</v>
      </c>
      <c r="B24" s="119"/>
      <c r="C24" s="119"/>
      <c r="D24" s="119"/>
      <c r="E24" s="119"/>
      <c r="F24" s="119"/>
      <c r="G24" s="120" t="s">
        <v>38</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2"/>
    </row>
    <row r="25" spans="1:79" ht="10.5" hidden="1" customHeight="1" x14ac:dyDescent="0.3">
      <c r="A25" s="119" t="s">
        <v>36</v>
      </c>
      <c r="B25" s="119"/>
      <c r="C25" s="119"/>
      <c r="D25" s="119"/>
      <c r="E25" s="119"/>
      <c r="F25" s="119"/>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42" customHeight="1" x14ac:dyDescent="0.3">
      <c r="A26" s="119">
        <v>1</v>
      </c>
      <c r="B26" s="119"/>
      <c r="C26" s="119"/>
      <c r="D26" s="119"/>
      <c r="E26" s="119"/>
      <c r="F26" s="119"/>
      <c r="G26" s="130" t="s">
        <v>572</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2"/>
      <c r="CA26" s="1" t="s">
        <v>47</v>
      </c>
    </row>
    <row r="27" spans="1:79" ht="12.75" customHeight="1" x14ac:dyDescent="0.3">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row>
    <row r="28" spans="1:79" ht="16" customHeight="1" x14ac:dyDescent="0.3">
      <c r="A28" s="118" t="s">
        <v>40</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1:79" ht="23" customHeight="1" x14ac:dyDescent="0.3">
      <c r="A29" s="411" t="s">
        <v>573</v>
      </c>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2"/>
      <c r="BC29" s="412"/>
      <c r="BD29" s="412"/>
      <c r="BE29" s="412"/>
      <c r="BF29" s="412"/>
      <c r="BG29" s="412"/>
      <c r="BH29" s="412"/>
      <c r="BI29" s="412"/>
      <c r="BJ29" s="412"/>
      <c r="BK29" s="412"/>
      <c r="BL29" s="412"/>
    </row>
    <row r="30" spans="1:79" ht="12.75" customHeight="1" x14ac:dyDescent="0.3">
      <c r="A30" s="69"/>
      <c r="B30" s="69"/>
      <c r="C30" s="69"/>
      <c r="D30" s="69"/>
      <c r="E30" s="69"/>
      <c r="F30" s="69"/>
      <c r="G30" s="69"/>
      <c r="H30" s="69"/>
      <c r="I30" s="69"/>
      <c r="J30" s="69"/>
      <c r="K30" s="69"/>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row>
    <row r="31" spans="1:79" ht="15.75" customHeight="1" x14ac:dyDescent="0.3">
      <c r="A31" s="118"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1:79" ht="27.75" customHeight="1" x14ac:dyDescent="0.3">
      <c r="A32" s="119" t="s">
        <v>3</v>
      </c>
      <c r="B32" s="119"/>
      <c r="C32" s="119"/>
      <c r="D32" s="119"/>
      <c r="E32" s="119"/>
      <c r="F32" s="119"/>
      <c r="G32" s="120" t="s">
        <v>39</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2"/>
    </row>
    <row r="33" spans="1:79" ht="10.5" hidden="1" customHeight="1" x14ac:dyDescent="0.3">
      <c r="A33" s="119" t="s">
        <v>13</v>
      </c>
      <c r="B33" s="119"/>
      <c r="C33" s="119"/>
      <c r="D33" s="119"/>
      <c r="E33" s="119"/>
      <c r="F33" s="119"/>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33.5" customHeight="1" x14ac:dyDescent="0.3">
      <c r="A34" s="119">
        <v>1</v>
      </c>
      <c r="B34" s="119"/>
      <c r="C34" s="119"/>
      <c r="D34" s="119"/>
      <c r="E34" s="119"/>
      <c r="F34" s="119"/>
      <c r="G34" s="130" t="s">
        <v>574</v>
      </c>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8"/>
      <c r="CA34" s="1" t="s">
        <v>48</v>
      </c>
    </row>
    <row r="36" spans="1:79" ht="15.75" customHeight="1" x14ac:dyDescent="0.3">
      <c r="A36" s="118" t="s">
        <v>73</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row>
    <row r="37" spans="1:79" ht="15.75" customHeight="1" x14ac:dyDescent="0.3">
      <c r="A37" s="118" t="s">
        <v>74</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row>
    <row r="38" spans="1:79" ht="15" customHeight="1" x14ac:dyDescent="0.3">
      <c r="A38" s="136" t="s">
        <v>102</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row>
    <row r="39" spans="1:79" s="46" customFormat="1" ht="30.5" customHeight="1" x14ac:dyDescent="0.25">
      <c r="A39" s="248" t="s">
        <v>3</v>
      </c>
      <c r="B39" s="248"/>
      <c r="C39" s="248" t="s">
        <v>66</v>
      </c>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t="s">
        <v>25</v>
      </c>
      <c r="AB39" s="248"/>
      <c r="AC39" s="248"/>
      <c r="AD39" s="248"/>
      <c r="AE39" s="248"/>
      <c r="AF39" s="248"/>
      <c r="AG39" s="248"/>
      <c r="AH39" s="248"/>
      <c r="AI39" s="248"/>
      <c r="AJ39" s="248"/>
      <c r="AK39" s="248"/>
      <c r="AL39" s="248"/>
      <c r="AM39" s="248"/>
      <c r="AN39" s="248"/>
      <c r="AO39" s="248"/>
      <c r="AP39" s="248" t="s">
        <v>44</v>
      </c>
      <c r="AQ39" s="248"/>
      <c r="AR39" s="248"/>
      <c r="AS39" s="248"/>
      <c r="AT39" s="248"/>
      <c r="AU39" s="248"/>
      <c r="AV39" s="248"/>
      <c r="AW39" s="248"/>
      <c r="AX39" s="248"/>
      <c r="AY39" s="248"/>
      <c r="AZ39" s="248"/>
      <c r="BA39" s="248"/>
      <c r="BB39" s="248"/>
      <c r="BC39" s="248"/>
      <c r="BD39" s="248" t="s">
        <v>0</v>
      </c>
      <c r="BE39" s="248"/>
      <c r="BF39" s="248"/>
      <c r="BG39" s="248"/>
      <c r="BH39" s="248"/>
      <c r="BI39" s="248"/>
      <c r="BJ39" s="248"/>
      <c r="BK39" s="248"/>
      <c r="BL39" s="248"/>
      <c r="BM39" s="248"/>
      <c r="BN39" s="248"/>
      <c r="BO39" s="248"/>
      <c r="BP39" s="248"/>
      <c r="BQ39" s="248"/>
    </row>
    <row r="40" spans="1:79" s="46" customFormat="1" ht="21" customHeight="1" x14ac:dyDescent="0.2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t="s">
        <v>2</v>
      </c>
      <c r="AB40" s="248"/>
      <c r="AC40" s="248"/>
      <c r="AD40" s="248"/>
      <c r="AE40" s="248"/>
      <c r="AF40" s="248" t="s">
        <v>1</v>
      </c>
      <c r="AG40" s="248"/>
      <c r="AH40" s="248"/>
      <c r="AI40" s="248"/>
      <c r="AJ40" s="248"/>
      <c r="AK40" s="248" t="s">
        <v>26</v>
      </c>
      <c r="AL40" s="248"/>
      <c r="AM40" s="248"/>
      <c r="AN40" s="248"/>
      <c r="AO40" s="248"/>
      <c r="AP40" s="248" t="s">
        <v>2</v>
      </c>
      <c r="AQ40" s="248"/>
      <c r="AR40" s="248"/>
      <c r="AS40" s="248"/>
      <c r="AT40" s="248"/>
      <c r="AU40" s="248" t="s">
        <v>1</v>
      </c>
      <c r="AV40" s="248"/>
      <c r="AW40" s="248"/>
      <c r="AX40" s="248"/>
      <c r="AY40" s="248"/>
      <c r="AZ40" s="248" t="s">
        <v>26</v>
      </c>
      <c r="BA40" s="248"/>
      <c r="BB40" s="248"/>
      <c r="BC40" s="248"/>
      <c r="BD40" s="248" t="s">
        <v>2</v>
      </c>
      <c r="BE40" s="248"/>
      <c r="BF40" s="248"/>
      <c r="BG40" s="248"/>
      <c r="BH40" s="248"/>
      <c r="BI40" s="248" t="s">
        <v>1</v>
      </c>
      <c r="BJ40" s="248"/>
      <c r="BK40" s="248"/>
      <c r="BL40" s="248"/>
      <c r="BM40" s="248"/>
      <c r="BN40" s="248" t="s">
        <v>27</v>
      </c>
      <c r="BO40" s="248"/>
      <c r="BP40" s="248"/>
      <c r="BQ40" s="248"/>
    </row>
    <row r="41" spans="1:79" s="46" customFormat="1" ht="16" customHeight="1" x14ac:dyDescent="0.25">
      <c r="A41" s="259">
        <v>1</v>
      </c>
      <c r="B41" s="259"/>
      <c r="C41" s="259">
        <v>2</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137">
        <v>3</v>
      </c>
      <c r="AB41" s="139"/>
      <c r="AC41" s="139"/>
      <c r="AD41" s="139"/>
      <c r="AE41" s="138"/>
      <c r="AF41" s="137">
        <v>4</v>
      </c>
      <c r="AG41" s="139"/>
      <c r="AH41" s="139"/>
      <c r="AI41" s="139"/>
      <c r="AJ41" s="138"/>
      <c r="AK41" s="137">
        <v>5</v>
      </c>
      <c r="AL41" s="139"/>
      <c r="AM41" s="139"/>
      <c r="AN41" s="139"/>
      <c r="AO41" s="138"/>
      <c r="AP41" s="137">
        <v>6</v>
      </c>
      <c r="AQ41" s="139"/>
      <c r="AR41" s="139"/>
      <c r="AS41" s="139"/>
      <c r="AT41" s="138"/>
      <c r="AU41" s="137">
        <v>7</v>
      </c>
      <c r="AV41" s="139"/>
      <c r="AW41" s="139"/>
      <c r="AX41" s="139"/>
      <c r="AY41" s="138"/>
      <c r="AZ41" s="137">
        <v>8</v>
      </c>
      <c r="BA41" s="139"/>
      <c r="BB41" s="139"/>
      <c r="BC41" s="138"/>
      <c r="BD41" s="137">
        <v>9</v>
      </c>
      <c r="BE41" s="139"/>
      <c r="BF41" s="139"/>
      <c r="BG41" s="139"/>
      <c r="BH41" s="138"/>
      <c r="BI41" s="259">
        <v>10</v>
      </c>
      <c r="BJ41" s="259"/>
      <c r="BK41" s="259"/>
      <c r="BL41" s="259"/>
      <c r="BM41" s="259"/>
      <c r="BN41" s="259">
        <v>11</v>
      </c>
      <c r="BO41" s="259"/>
      <c r="BP41" s="259"/>
      <c r="BQ41" s="259"/>
    </row>
    <row r="42" spans="1:79" ht="15.75" hidden="1" customHeight="1" x14ac:dyDescent="0.3">
      <c r="A42" s="119" t="s">
        <v>13</v>
      </c>
      <c r="B42" s="119"/>
      <c r="C42" s="104" t="s">
        <v>14</v>
      </c>
      <c r="D42" s="104"/>
      <c r="E42" s="104"/>
      <c r="F42" s="104"/>
      <c r="G42" s="104"/>
      <c r="H42" s="104"/>
      <c r="I42" s="104"/>
      <c r="J42" s="104"/>
      <c r="K42" s="104"/>
      <c r="L42" s="104"/>
      <c r="M42" s="104"/>
      <c r="N42" s="104"/>
      <c r="O42" s="104"/>
      <c r="P42" s="104"/>
      <c r="Q42" s="104"/>
      <c r="R42" s="104"/>
      <c r="S42" s="104"/>
      <c r="T42" s="104"/>
      <c r="U42" s="104"/>
      <c r="V42" s="104"/>
      <c r="W42" s="104"/>
      <c r="X42" s="104"/>
      <c r="Y42" s="104"/>
      <c r="Z42" s="105"/>
      <c r="AA42" s="261" t="s">
        <v>10</v>
      </c>
      <c r="AB42" s="261"/>
      <c r="AC42" s="261"/>
      <c r="AD42" s="261"/>
      <c r="AE42" s="261"/>
      <c r="AF42" s="261" t="s">
        <v>9</v>
      </c>
      <c r="AG42" s="261"/>
      <c r="AH42" s="261"/>
      <c r="AI42" s="261"/>
      <c r="AJ42" s="261"/>
      <c r="AK42" s="262" t="s">
        <v>16</v>
      </c>
      <c r="AL42" s="262"/>
      <c r="AM42" s="262"/>
      <c r="AN42" s="262"/>
      <c r="AO42" s="262"/>
      <c r="AP42" s="261" t="s">
        <v>11</v>
      </c>
      <c r="AQ42" s="261"/>
      <c r="AR42" s="261"/>
      <c r="AS42" s="261"/>
      <c r="AT42" s="261"/>
      <c r="AU42" s="261" t="s">
        <v>12</v>
      </c>
      <c r="AV42" s="261"/>
      <c r="AW42" s="261"/>
      <c r="AX42" s="261"/>
      <c r="AY42" s="261"/>
      <c r="AZ42" s="262" t="s">
        <v>16</v>
      </c>
      <c r="BA42" s="262"/>
      <c r="BB42" s="262"/>
      <c r="BC42" s="262"/>
      <c r="BD42" s="243" t="s">
        <v>31</v>
      </c>
      <c r="BE42" s="243"/>
      <c r="BF42" s="243"/>
      <c r="BG42" s="243"/>
      <c r="BH42" s="243"/>
      <c r="BI42" s="243" t="s">
        <v>31</v>
      </c>
      <c r="BJ42" s="243"/>
      <c r="BK42" s="243"/>
      <c r="BL42" s="243"/>
      <c r="BM42" s="243"/>
      <c r="BN42" s="263" t="s">
        <v>16</v>
      </c>
      <c r="BO42" s="263"/>
      <c r="BP42" s="263"/>
      <c r="BQ42" s="263"/>
      <c r="CA42" s="1" t="s">
        <v>19</v>
      </c>
    </row>
    <row r="43" spans="1:79" ht="66.5" customHeight="1" x14ac:dyDescent="0.3">
      <c r="A43" s="260">
        <v>1</v>
      </c>
      <c r="B43" s="260"/>
      <c r="C43" s="151" t="s">
        <v>575</v>
      </c>
      <c r="D43" s="257"/>
      <c r="E43" s="257"/>
      <c r="F43" s="257"/>
      <c r="G43" s="257"/>
      <c r="H43" s="257"/>
      <c r="I43" s="257"/>
      <c r="J43" s="257"/>
      <c r="K43" s="257"/>
      <c r="L43" s="257"/>
      <c r="M43" s="257"/>
      <c r="N43" s="257"/>
      <c r="O43" s="257"/>
      <c r="P43" s="257"/>
      <c r="Q43" s="257"/>
      <c r="R43" s="257"/>
      <c r="S43" s="257"/>
      <c r="T43" s="257"/>
      <c r="U43" s="257"/>
      <c r="V43" s="257"/>
      <c r="W43" s="257"/>
      <c r="X43" s="257"/>
      <c r="Y43" s="257"/>
      <c r="Z43" s="258"/>
      <c r="AA43" s="254">
        <v>0</v>
      </c>
      <c r="AB43" s="254"/>
      <c r="AC43" s="254"/>
      <c r="AD43" s="254"/>
      <c r="AE43" s="254"/>
      <c r="AF43" s="254">
        <v>200870</v>
      </c>
      <c r="AG43" s="254"/>
      <c r="AH43" s="254"/>
      <c r="AI43" s="254"/>
      <c r="AJ43" s="254"/>
      <c r="AK43" s="254">
        <f>AA43+AF43</f>
        <v>200870</v>
      </c>
      <c r="AL43" s="254"/>
      <c r="AM43" s="254"/>
      <c r="AN43" s="254"/>
      <c r="AO43" s="254"/>
      <c r="AP43" s="254">
        <v>0</v>
      </c>
      <c r="AQ43" s="254"/>
      <c r="AR43" s="254"/>
      <c r="AS43" s="254"/>
      <c r="AT43" s="254"/>
      <c r="AU43" s="254">
        <v>200870</v>
      </c>
      <c r="AV43" s="254"/>
      <c r="AW43" s="254"/>
      <c r="AX43" s="254"/>
      <c r="AY43" s="254"/>
      <c r="AZ43" s="254">
        <f>AP43+AU43</f>
        <v>200870</v>
      </c>
      <c r="BA43" s="254"/>
      <c r="BB43" s="254"/>
      <c r="BC43" s="254"/>
      <c r="BD43" s="254">
        <f>AP43-AA43</f>
        <v>0</v>
      </c>
      <c r="BE43" s="254"/>
      <c r="BF43" s="254"/>
      <c r="BG43" s="254"/>
      <c r="BH43" s="254"/>
      <c r="BI43" s="254">
        <f>AU43-AF43</f>
        <v>0</v>
      </c>
      <c r="BJ43" s="254"/>
      <c r="BK43" s="254"/>
      <c r="BL43" s="254"/>
      <c r="BM43" s="254"/>
      <c r="BN43" s="254">
        <f>BD43+BI43</f>
        <v>0</v>
      </c>
      <c r="BO43" s="254"/>
      <c r="BP43" s="254"/>
      <c r="BQ43" s="254"/>
      <c r="CA43" s="1" t="s">
        <v>20</v>
      </c>
    </row>
    <row r="44" spans="1:79" s="37" customFormat="1" ht="15" customHeight="1" x14ac:dyDescent="0.3">
      <c r="A44" s="288"/>
      <c r="B44" s="288"/>
      <c r="C44" s="331" t="s">
        <v>80</v>
      </c>
      <c r="D44" s="272"/>
      <c r="E44" s="272"/>
      <c r="F44" s="272"/>
      <c r="G44" s="272"/>
      <c r="H44" s="272"/>
      <c r="I44" s="272"/>
      <c r="J44" s="272"/>
      <c r="K44" s="272"/>
      <c r="L44" s="272"/>
      <c r="M44" s="272"/>
      <c r="N44" s="272"/>
      <c r="O44" s="272"/>
      <c r="P44" s="272"/>
      <c r="Q44" s="272"/>
      <c r="R44" s="272"/>
      <c r="S44" s="272"/>
      <c r="T44" s="272"/>
      <c r="U44" s="272"/>
      <c r="V44" s="272"/>
      <c r="W44" s="272"/>
      <c r="X44" s="272"/>
      <c r="Y44" s="272"/>
      <c r="Z44" s="273"/>
      <c r="AA44" s="287">
        <f>AA43</f>
        <v>0</v>
      </c>
      <c r="AB44" s="287"/>
      <c r="AC44" s="287"/>
      <c r="AD44" s="287"/>
      <c r="AE44" s="287"/>
      <c r="AF44" s="287">
        <f>AF43</f>
        <v>200870</v>
      </c>
      <c r="AG44" s="287"/>
      <c r="AH44" s="287"/>
      <c r="AI44" s="287"/>
      <c r="AJ44" s="287"/>
      <c r="AK44" s="287">
        <f>AA44+AF44</f>
        <v>200870</v>
      </c>
      <c r="AL44" s="287"/>
      <c r="AM44" s="287"/>
      <c r="AN44" s="287"/>
      <c r="AO44" s="287"/>
      <c r="AP44" s="287">
        <f>AP43</f>
        <v>0</v>
      </c>
      <c r="AQ44" s="287"/>
      <c r="AR44" s="287"/>
      <c r="AS44" s="287"/>
      <c r="AT44" s="287"/>
      <c r="AU44" s="287">
        <f>AU43</f>
        <v>200870</v>
      </c>
      <c r="AV44" s="287"/>
      <c r="AW44" s="287"/>
      <c r="AX44" s="287"/>
      <c r="AY44" s="287"/>
      <c r="AZ44" s="287">
        <f>AZ43</f>
        <v>200870</v>
      </c>
      <c r="BA44" s="287"/>
      <c r="BB44" s="287"/>
      <c r="BC44" s="287"/>
      <c r="BD44" s="287">
        <f>AP44-AA44</f>
        <v>0</v>
      </c>
      <c r="BE44" s="287"/>
      <c r="BF44" s="287"/>
      <c r="BG44" s="287"/>
      <c r="BH44" s="287"/>
      <c r="BI44" s="287">
        <f>AU44-AF44</f>
        <v>0</v>
      </c>
      <c r="BJ44" s="287"/>
      <c r="BK44" s="287"/>
      <c r="BL44" s="287"/>
      <c r="BM44" s="287"/>
      <c r="BN44" s="287">
        <f>BD44+BI44</f>
        <v>0</v>
      </c>
      <c r="BO44" s="287"/>
      <c r="BP44" s="287"/>
      <c r="BQ44" s="287"/>
    </row>
    <row r="45" spans="1:79" x14ac:dyDescent="0.3">
      <c r="AU45" s="1" t="s">
        <v>576</v>
      </c>
    </row>
    <row r="46" spans="1:79" ht="29.25" customHeight="1" x14ac:dyDescent="0.3">
      <c r="A46" s="118" t="s">
        <v>75</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row>
    <row r="47" spans="1:79" ht="9.75" customHeight="1" x14ac:dyDescent="0.3">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row>
    <row r="48" spans="1:79" ht="15.75" customHeight="1" x14ac:dyDescent="0.3">
      <c r="A48" s="264" t="s">
        <v>3</v>
      </c>
      <c r="B48" s="264"/>
      <c r="C48" s="119" t="s">
        <v>60</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row>
    <row r="49" spans="1:79" x14ac:dyDescent="0.3">
      <c r="A49" s="264">
        <v>1</v>
      </c>
      <c r="B49" s="264"/>
      <c r="C49" s="277">
        <v>2</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row>
    <row r="50" spans="1:79" ht="35" hidden="1" customHeight="1" x14ac:dyDescent="0.3">
      <c r="A50" s="349">
        <v>1</v>
      </c>
      <c r="B50" s="350"/>
      <c r="C50" s="267" t="s">
        <v>412</v>
      </c>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CA50" s="1" t="s">
        <v>69</v>
      </c>
    </row>
    <row r="52" spans="1:79" ht="15.75" customHeight="1" x14ac:dyDescent="0.3">
      <c r="A52" s="118" t="s">
        <v>42</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row>
    <row r="53" spans="1:79" ht="15" customHeight="1" x14ac:dyDescent="0.3">
      <c r="A53" s="136" t="s">
        <v>102</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row>
    <row r="54" spans="1:79" ht="20.5" customHeight="1" x14ac:dyDescent="0.3">
      <c r="A54" s="106" t="s">
        <v>3</v>
      </c>
      <c r="B54" s="108"/>
      <c r="C54" s="119" t="s">
        <v>28</v>
      </c>
      <c r="D54" s="119"/>
      <c r="E54" s="119"/>
      <c r="F54" s="119"/>
      <c r="G54" s="119"/>
      <c r="H54" s="119"/>
      <c r="I54" s="119"/>
      <c r="J54" s="119"/>
      <c r="K54" s="119"/>
      <c r="L54" s="119"/>
      <c r="M54" s="119"/>
      <c r="N54" s="119"/>
      <c r="O54" s="119"/>
      <c r="P54" s="119"/>
      <c r="Q54" s="119"/>
      <c r="R54" s="119"/>
      <c r="S54" s="119" t="s">
        <v>25</v>
      </c>
      <c r="T54" s="119"/>
      <c r="U54" s="119"/>
      <c r="V54" s="119"/>
      <c r="W54" s="119"/>
      <c r="X54" s="119"/>
      <c r="Y54" s="119"/>
      <c r="Z54" s="119"/>
      <c r="AA54" s="119"/>
      <c r="AB54" s="119"/>
      <c r="AC54" s="119"/>
      <c r="AD54" s="119"/>
      <c r="AE54" s="119"/>
      <c r="AF54" s="119"/>
      <c r="AG54" s="119"/>
      <c r="AH54" s="119"/>
      <c r="AI54" s="119" t="s">
        <v>44</v>
      </c>
      <c r="AJ54" s="119"/>
      <c r="AK54" s="119"/>
      <c r="AL54" s="119"/>
      <c r="AM54" s="119"/>
      <c r="AN54" s="119"/>
      <c r="AO54" s="119"/>
      <c r="AP54" s="119"/>
      <c r="AQ54" s="119"/>
      <c r="AR54" s="119"/>
      <c r="AS54" s="119"/>
      <c r="AT54" s="119"/>
      <c r="AU54" s="119"/>
      <c r="AV54" s="119"/>
      <c r="AW54" s="119"/>
      <c r="AX54" s="119"/>
      <c r="AY54" s="119" t="s">
        <v>0</v>
      </c>
      <c r="AZ54" s="119"/>
      <c r="BA54" s="119"/>
      <c r="BB54" s="119"/>
      <c r="BC54" s="119"/>
      <c r="BD54" s="119"/>
      <c r="BE54" s="119"/>
      <c r="BF54" s="119"/>
      <c r="BG54" s="119"/>
      <c r="BH54" s="119"/>
      <c r="BI54" s="119"/>
      <c r="BJ54" s="119"/>
      <c r="BK54" s="119"/>
      <c r="BL54" s="119"/>
      <c r="BM54" s="119"/>
      <c r="BN54" s="119"/>
      <c r="BO54" s="47"/>
      <c r="BP54" s="47"/>
      <c r="BQ54" s="47"/>
    </row>
    <row r="55" spans="1:79" ht="26" customHeight="1" x14ac:dyDescent="0.3">
      <c r="A55" s="109"/>
      <c r="B55" s="111"/>
      <c r="C55" s="119"/>
      <c r="D55" s="119"/>
      <c r="E55" s="119"/>
      <c r="F55" s="119"/>
      <c r="G55" s="119"/>
      <c r="H55" s="119"/>
      <c r="I55" s="119"/>
      <c r="J55" s="119"/>
      <c r="K55" s="119"/>
      <c r="L55" s="119"/>
      <c r="M55" s="119"/>
      <c r="N55" s="119"/>
      <c r="O55" s="119"/>
      <c r="P55" s="119"/>
      <c r="Q55" s="119"/>
      <c r="R55" s="119"/>
      <c r="S55" s="119" t="s">
        <v>2</v>
      </c>
      <c r="T55" s="119"/>
      <c r="U55" s="119"/>
      <c r="V55" s="119"/>
      <c r="W55" s="119"/>
      <c r="X55" s="119" t="s">
        <v>1</v>
      </c>
      <c r="Y55" s="119"/>
      <c r="Z55" s="119"/>
      <c r="AA55" s="119"/>
      <c r="AB55" s="119"/>
      <c r="AC55" s="119" t="s">
        <v>26</v>
      </c>
      <c r="AD55" s="119"/>
      <c r="AE55" s="119"/>
      <c r="AF55" s="119"/>
      <c r="AG55" s="119"/>
      <c r="AH55" s="119"/>
      <c r="AI55" s="119" t="s">
        <v>2</v>
      </c>
      <c r="AJ55" s="119"/>
      <c r="AK55" s="119"/>
      <c r="AL55" s="119"/>
      <c r="AM55" s="119"/>
      <c r="AN55" s="119" t="s">
        <v>1</v>
      </c>
      <c r="AO55" s="119"/>
      <c r="AP55" s="119"/>
      <c r="AQ55" s="119"/>
      <c r="AR55" s="119"/>
      <c r="AS55" s="119" t="s">
        <v>26</v>
      </c>
      <c r="AT55" s="119"/>
      <c r="AU55" s="119"/>
      <c r="AV55" s="119"/>
      <c r="AW55" s="119"/>
      <c r="AX55" s="119"/>
      <c r="AY55" s="103" t="s">
        <v>2</v>
      </c>
      <c r="AZ55" s="104"/>
      <c r="BA55" s="104"/>
      <c r="BB55" s="104"/>
      <c r="BC55" s="105"/>
      <c r="BD55" s="103" t="s">
        <v>1</v>
      </c>
      <c r="BE55" s="104"/>
      <c r="BF55" s="104"/>
      <c r="BG55" s="104"/>
      <c r="BH55" s="105"/>
      <c r="BI55" s="119" t="s">
        <v>26</v>
      </c>
      <c r="BJ55" s="119"/>
      <c r="BK55" s="119"/>
      <c r="BL55" s="119"/>
      <c r="BM55" s="119"/>
      <c r="BN55" s="119"/>
      <c r="BO55" s="47"/>
      <c r="BP55" s="47"/>
      <c r="BQ55" s="47"/>
    </row>
    <row r="56" spans="1:79" ht="13" customHeight="1" x14ac:dyDescent="0.3">
      <c r="A56" s="119">
        <v>1</v>
      </c>
      <c r="B56" s="119"/>
      <c r="C56" s="119">
        <v>2</v>
      </c>
      <c r="D56" s="119"/>
      <c r="E56" s="119"/>
      <c r="F56" s="119"/>
      <c r="G56" s="119"/>
      <c r="H56" s="119"/>
      <c r="I56" s="119"/>
      <c r="J56" s="119"/>
      <c r="K56" s="119"/>
      <c r="L56" s="119"/>
      <c r="M56" s="119"/>
      <c r="N56" s="119"/>
      <c r="O56" s="119"/>
      <c r="P56" s="119"/>
      <c r="Q56" s="119"/>
      <c r="R56" s="119"/>
      <c r="S56" s="119">
        <v>3</v>
      </c>
      <c r="T56" s="119"/>
      <c r="U56" s="119"/>
      <c r="V56" s="119"/>
      <c r="W56" s="119"/>
      <c r="X56" s="119">
        <v>4</v>
      </c>
      <c r="Y56" s="119"/>
      <c r="Z56" s="119"/>
      <c r="AA56" s="119"/>
      <c r="AB56" s="119"/>
      <c r="AC56" s="119">
        <v>5</v>
      </c>
      <c r="AD56" s="119"/>
      <c r="AE56" s="119"/>
      <c r="AF56" s="119"/>
      <c r="AG56" s="119"/>
      <c r="AH56" s="119"/>
      <c r="AI56" s="119">
        <v>6</v>
      </c>
      <c r="AJ56" s="119"/>
      <c r="AK56" s="119"/>
      <c r="AL56" s="119"/>
      <c r="AM56" s="119"/>
      <c r="AN56" s="119">
        <v>7</v>
      </c>
      <c r="AO56" s="119"/>
      <c r="AP56" s="119"/>
      <c r="AQ56" s="119"/>
      <c r="AR56" s="119"/>
      <c r="AS56" s="119">
        <v>8</v>
      </c>
      <c r="AT56" s="119"/>
      <c r="AU56" s="119"/>
      <c r="AV56" s="119"/>
      <c r="AW56" s="119"/>
      <c r="AX56" s="119"/>
      <c r="AY56" s="119">
        <v>9</v>
      </c>
      <c r="AZ56" s="119"/>
      <c r="BA56" s="119"/>
      <c r="BB56" s="119"/>
      <c r="BC56" s="119"/>
      <c r="BD56" s="119">
        <v>10</v>
      </c>
      <c r="BE56" s="119"/>
      <c r="BF56" s="119"/>
      <c r="BG56" s="119"/>
      <c r="BH56" s="119"/>
      <c r="BI56" s="103">
        <v>11</v>
      </c>
      <c r="BJ56" s="104"/>
      <c r="BK56" s="104"/>
      <c r="BL56" s="104"/>
      <c r="BM56" s="104"/>
      <c r="BN56" s="105"/>
      <c r="BO56" s="10"/>
      <c r="BP56" s="10"/>
      <c r="BQ56" s="10"/>
    </row>
    <row r="57" spans="1:79" ht="18" hidden="1" customHeight="1" x14ac:dyDescent="0.3">
      <c r="A57" s="119" t="s">
        <v>13</v>
      </c>
      <c r="B57" s="119"/>
      <c r="C57" s="275" t="s">
        <v>14</v>
      </c>
      <c r="D57" s="275"/>
      <c r="E57" s="275"/>
      <c r="F57" s="275"/>
      <c r="G57" s="275"/>
      <c r="H57" s="275"/>
      <c r="I57" s="275"/>
      <c r="J57" s="275"/>
      <c r="K57" s="275"/>
      <c r="L57" s="275"/>
      <c r="M57" s="275"/>
      <c r="N57" s="275"/>
      <c r="O57" s="275"/>
      <c r="P57" s="275"/>
      <c r="Q57" s="275"/>
      <c r="R57" s="275"/>
      <c r="S57" s="261" t="s">
        <v>10</v>
      </c>
      <c r="T57" s="261"/>
      <c r="U57" s="261"/>
      <c r="V57" s="261"/>
      <c r="W57" s="261"/>
      <c r="X57" s="261" t="s">
        <v>9</v>
      </c>
      <c r="Y57" s="261"/>
      <c r="Z57" s="261"/>
      <c r="AA57" s="261"/>
      <c r="AB57" s="261"/>
      <c r="AC57" s="262" t="s">
        <v>16</v>
      </c>
      <c r="AD57" s="263"/>
      <c r="AE57" s="263"/>
      <c r="AF57" s="263"/>
      <c r="AG57" s="263"/>
      <c r="AH57" s="263"/>
      <c r="AI57" s="261" t="s">
        <v>11</v>
      </c>
      <c r="AJ57" s="261"/>
      <c r="AK57" s="261"/>
      <c r="AL57" s="261"/>
      <c r="AM57" s="261"/>
      <c r="AN57" s="261" t="s">
        <v>12</v>
      </c>
      <c r="AO57" s="261"/>
      <c r="AP57" s="261"/>
      <c r="AQ57" s="261"/>
      <c r="AR57" s="261"/>
      <c r="AS57" s="262" t="s">
        <v>16</v>
      </c>
      <c r="AT57" s="263"/>
      <c r="AU57" s="263"/>
      <c r="AV57" s="263"/>
      <c r="AW57" s="263"/>
      <c r="AX57" s="263"/>
      <c r="AY57" s="143" t="s">
        <v>17</v>
      </c>
      <c r="AZ57" s="144"/>
      <c r="BA57" s="144"/>
      <c r="BB57" s="144"/>
      <c r="BC57" s="145"/>
      <c r="BD57" s="143" t="s">
        <v>17</v>
      </c>
      <c r="BE57" s="144"/>
      <c r="BF57" s="144"/>
      <c r="BG57" s="144"/>
      <c r="BH57" s="145"/>
      <c r="BI57" s="263" t="s">
        <v>16</v>
      </c>
      <c r="BJ57" s="263"/>
      <c r="BK57" s="263"/>
      <c r="BL57" s="263"/>
      <c r="BM57" s="263"/>
      <c r="BN57" s="263"/>
      <c r="BO57" s="5"/>
      <c r="BP57" s="5"/>
      <c r="BQ57" s="5"/>
      <c r="CA57" s="1" t="s">
        <v>21</v>
      </c>
    </row>
    <row r="58" spans="1:79" ht="61.5" customHeight="1" x14ac:dyDescent="0.3">
      <c r="A58" s="119">
        <v>1</v>
      </c>
      <c r="B58" s="119"/>
      <c r="C58" s="120" t="s">
        <v>309</v>
      </c>
      <c r="D58" s="257"/>
      <c r="E58" s="257"/>
      <c r="F58" s="257"/>
      <c r="G58" s="257"/>
      <c r="H58" s="257"/>
      <c r="I58" s="257"/>
      <c r="J58" s="257"/>
      <c r="K58" s="257"/>
      <c r="L58" s="257"/>
      <c r="M58" s="257"/>
      <c r="N58" s="257"/>
      <c r="O58" s="257"/>
      <c r="P58" s="257"/>
      <c r="Q58" s="257"/>
      <c r="R58" s="258"/>
      <c r="S58" s="242">
        <f>AA44</f>
        <v>0</v>
      </c>
      <c r="T58" s="242"/>
      <c r="U58" s="242"/>
      <c r="V58" s="242"/>
      <c r="W58" s="242"/>
      <c r="X58" s="242">
        <f>AF43</f>
        <v>200870</v>
      </c>
      <c r="Y58" s="242"/>
      <c r="Z58" s="242"/>
      <c r="AA58" s="242"/>
      <c r="AB58" s="242"/>
      <c r="AC58" s="242">
        <f>S58+X58</f>
        <v>200870</v>
      </c>
      <c r="AD58" s="242"/>
      <c r="AE58" s="242"/>
      <c r="AF58" s="242"/>
      <c r="AG58" s="242"/>
      <c r="AH58" s="242"/>
      <c r="AI58" s="242">
        <v>0</v>
      </c>
      <c r="AJ58" s="242"/>
      <c r="AK58" s="242"/>
      <c r="AL58" s="242"/>
      <c r="AM58" s="242"/>
      <c r="AN58" s="242">
        <f>AK43</f>
        <v>200870</v>
      </c>
      <c r="AO58" s="242"/>
      <c r="AP58" s="242"/>
      <c r="AQ58" s="242"/>
      <c r="AR58" s="242"/>
      <c r="AS58" s="242">
        <f>AI58+AN58</f>
        <v>200870</v>
      </c>
      <c r="AT58" s="242"/>
      <c r="AU58" s="242"/>
      <c r="AV58" s="242"/>
      <c r="AW58" s="242"/>
      <c r="AX58" s="242"/>
      <c r="AY58" s="242">
        <f>AI58-S58</f>
        <v>0</v>
      </c>
      <c r="AZ58" s="242"/>
      <c r="BA58" s="242"/>
      <c r="BB58" s="242"/>
      <c r="BC58" s="242"/>
      <c r="BD58" s="291">
        <f>AN58-X58</f>
        <v>0</v>
      </c>
      <c r="BE58" s="291"/>
      <c r="BF58" s="291"/>
      <c r="BG58" s="291"/>
      <c r="BH58" s="291"/>
      <c r="BI58" s="291">
        <f>AY58+BD58</f>
        <v>0</v>
      </c>
      <c r="BJ58" s="291"/>
      <c r="BK58" s="291"/>
      <c r="BL58" s="291"/>
      <c r="BM58" s="291"/>
      <c r="BN58" s="291"/>
      <c r="BO58" s="6"/>
      <c r="BP58" s="6"/>
      <c r="BQ58" s="6"/>
      <c r="CA58" s="1" t="s">
        <v>22</v>
      </c>
    </row>
    <row r="59" spans="1:79" s="37" customFormat="1" ht="15" hidden="1" customHeight="1" x14ac:dyDescent="0.3">
      <c r="A59" s="270"/>
      <c r="B59" s="270"/>
      <c r="C59" s="271" t="s">
        <v>82</v>
      </c>
      <c r="D59" s="272"/>
      <c r="E59" s="272"/>
      <c r="F59" s="272"/>
      <c r="G59" s="272"/>
      <c r="H59" s="272"/>
      <c r="I59" s="272"/>
      <c r="J59" s="272"/>
      <c r="K59" s="272"/>
      <c r="L59" s="272"/>
      <c r="M59" s="272"/>
      <c r="N59" s="272"/>
      <c r="O59" s="272"/>
      <c r="P59" s="272"/>
      <c r="Q59" s="272"/>
      <c r="R59" s="273"/>
      <c r="S59" s="274">
        <v>5513990</v>
      </c>
      <c r="T59" s="274"/>
      <c r="U59" s="274"/>
      <c r="V59" s="274"/>
      <c r="W59" s="274"/>
      <c r="X59" s="274">
        <v>0</v>
      </c>
      <c r="Y59" s="274"/>
      <c r="Z59" s="274"/>
      <c r="AA59" s="274"/>
      <c r="AB59" s="274"/>
      <c r="AC59" s="274">
        <f>S59+X59</f>
        <v>5513990</v>
      </c>
      <c r="AD59" s="274"/>
      <c r="AE59" s="274"/>
      <c r="AF59" s="274"/>
      <c r="AG59" s="274"/>
      <c r="AH59" s="274"/>
      <c r="AI59" s="274">
        <v>0</v>
      </c>
      <c r="AJ59" s="274"/>
      <c r="AK59" s="274"/>
      <c r="AL59" s="274"/>
      <c r="AM59" s="274"/>
      <c r="AN59" s="274">
        <v>0</v>
      </c>
      <c r="AO59" s="274"/>
      <c r="AP59" s="274"/>
      <c r="AQ59" s="274"/>
      <c r="AR59" s="274"/>
      <c r="AS59" s="274">
        <f>AI59+AN59</f>
        <v>0</v>
      </c>
      <c r="AT59" s="274"/>
      <c r="AU59" s="274"/>
      <c r="AV59" s="274"/>
      <c r="AW59" s="274"/>
      <c r="AX59" s="274"/>
      <c r="AY59" s="274">
        <f>AI59-S59</f>
        <v>-5513990</v>
      </c>
      <c r="AZ59" s="274"/>
      <c r="BA59" s="274"/>
      <c r="BB59" s="274"/>
      <c r="BC59" s="274"/>
      <c r="BD59" s="276">
        <f>AN59-X59</f>
        <v>0</v>
      </c>
      <c r="BE59" s="276"/>
      <c r="BF59" s="276"/>
      <c r="BG59" s="276"/>
      <c r="BH59" s="276"/>
      <c r="BI59" s="276">
        <f>AY59+BD59</f>
        <v>-5513990</v>
      </c>
      <c r="BJ59" s="276"/>
      <c r="BK59" s="276"/>
      <c r="BL59" s="276"/>
      <c r="BM59" s="276"/>
      <c r="BN59" s="276"/>
      <c r="BO59" s="38"/>
      <c r="BP59" s="38"/>
      <c r="BQ59" s="38"/>
    </row>
    <row r="61" spans="1:79" ht="15.75" customHeight="1" x14ac:dyDescent="0.3">
      <c r="A61" s="118" t="s">
        <v>43</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row>
    <row r="62" spans="1:79" ht="15.75" customHeight="1" x14ac:dyDescent="0.3">
      <c r="A62" s="118" t="s">
        <v>61</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row>
    <row r="63" spans="1:79" ht="8.25" customHeight="1" x14ac:dyDescent="0.3"/>
    <row r="64" spans="1:79" s="46" customFormat="1" ht="34" customHeight="1" x14ac:dyDescent="0.25">
      <c r="A64" s="318" t="s">
        <v>3</v>
      </c>
      <c r="B64" s="319"/>
      <c r="C64" s="318" t="s">
        <v>6</v>
      </c>
      <c r="D64" s="323"/>
      <c r="E64" s="323"/>
      <c r="F64" s="323"/>
      <c r="G64" s="323"/>
      <c r="H64" s="323"/>
      <c r="I64" s="319"/>
      <c r="J64" s="318" t="s">
        <v>5</v>
      </c>
      <c r="K64" s="323"/>
      <c r="L64" s="323"/>
      <c r="M64" s="323"/>
      <c r="N64" s="319"/>
      <c r="O64" s="318" t="s">
        <v>4</v>
      </c>
      <c r="P64" s="323"/>
      <c r="Q64" s="323"/>
      <c r="R64" s="323"/>
      <c r="S64" s="323"/>
      <c r="T64" s="323"/>
      <c r="U64" s="323"/>
      <c r="V64" s="323"/>
      <c r="W64" s="323"/>
      <c r="X64" s="319"/>
      <c r="Y64" s="248" t="s">
        <v>25</v>
      </c>
      <c r="Z64" s="248"/>
      <c r="AA64" s="248"/>
      <c r="AB64" s="248"/>
      <c r="AC64" s="248"/>
      <c r="AD64" s="248"/>
      <c r="AE64" s="248"/>
      <c r="AF64" s="248"/>
      <c r="AG64" s="248"/>
      <c r="AH64" s="248"/>
      <c r="AI64" s="248"/>
      <c r="AJ64" s="248"/>
      <c r="AK64" s="248"/>
      <c r="AL64" s="248"/>
      <c r="AM64" s="248"/>
      <c r="AN64" s="248" t="s">
        <v>45</v>
      </c>
      <c r="AO64" s="248"/>
      <c r="AP64" s="248"/>
      <c r="AQ64" s="248"/>
      <c r="AR64" s="248"/>
      <c r="AS64" s="248"/>
      <c r="AT64" s="248"/>
      <c r="AU64" s="248"/>
      <c r="AV64" s="248"/>
      <c r="AW64" s="248"/>
      <c r="AX64" s="248"/>
      <c r="AY64" s="248"/>
      <c r="AZ64" s="248"/>
      <c r="BA64" s="248"/>
      <c r="BB64" s="248"/>
      <c r="BC64" s="322" t="s">
        <v>0</v>
      </c>
      <c r="BD64" s="322"/>
      <c r="BE64" s="322"/>
      <c r="BF64" s="322"/>
      <c r="BG64" s="322"/>
      <c r="BH64" s="322"/>
      <c r="BI64" s="322"/>
      <c r="BJ64" s="322"/>
      <c r="BK64" s="322"/>
      <c r="BL64" s="322"/>
      <c r="BM64" s="322"/>
      <c r="BN64" s="322"/>
      <c r="BO64" s="322"/>
      <c r="BP64" s="322"/>
      <c r="BQ64" s="322"/>
      <c r="BR64" s="56"/>
      <c r="BS64" s="56"/>
      <c r="BT64" s="56"/>
      <c r="BU64" s="56"/>
      <c r="BV64" s="56"/>
      <c r="BW64" s="56"/>
      <c r="BX64" s="56"/>
      <c r="BY64" s="56"/>
      <c r="BZ64" s="51"/>
    </row>
    <row r="65" spans="1:79" s="46" customFormat="1" ht="28" customHeight="1" x14ac:dyDescent="0.25">
      <c r="A65" s="320"/>
      <c r="B65" s="321"/>
      <c r="C65" s="320"/>
      <c r="D65" s="324"/>
      <c r="E65" s="324"/>
      <c r="F65" s="324"/>
      <c r="G65" s="324"/>
      <c r="H65" s="324"/>
      <c r="I65" s="321"/>
      <c r="J65" s="320"/>
      <c r="K65" s="324"/>
      <c r="L65" s="324"/>
      <c r="M65" s="324"/>
      <c r="N65" s="321"/>
      <c r="O65" s="320"/>
      <c r="P65" s="324"/>
      <c r="Q65" s="324"/>
      <c r="R65" s="324"/>
      <c r="S65" s="324"/>
      <c r="T65" s="324"/>
      <c r="U65" s="324"/>
      <c r="V65" s="324"/>
      <c r="W65" s="324"/>
      <c r="X65" s="321"/>
      <c r="Y65" s="89" t="s">
        <v>2</v>
      </c>
      <c r="Z65" s="325"/>
      <c r="AA65" s="325"/>
      <c r="AB65" s="325"/>
      <c r="AC65" s="90"/>
      <c r="AD65" s="89" t="s">
        <v>1</v>
      </c>
      <c r="AE65" s="325"/>
      <c r="AF65" s="325"/>
      <c r="AG65" s="325"/>
      <c r="AH65" s="90"/>
      <c r="AI65" s="248" t="s">
        <v>26</v>
      </c>
      <c r="AJ65" s="248"/>
      <c r="AK65" s="248"/>
      <c r="AL65" s="248"/>
      <c r="AM65" s="248"/>
      <c r="AN65" s="248" t="s">
        <v>2</v>
      </c>
      <c r="AO65" s="248"/>
      <c r="AP65" s="248"/>
      <c r="AQ65" s="248"/>
      <c r="AR65" s="248"/>
      <c r="AS65" s="248" t="s">
        <v>1</v>
      </c>
      <c r="AT65" s="248"/>
      <c r="AU65" s="248"/>
      <c r="AV65" s="248"/>
      <c r="AW65" s="248"/>
      <c r="AX65" s="248" t="s">
        <v>26</v>
      </c>
      <c r="AY65" s="248"/>
      <c r="AZ65" s="248"/>
      <c r="BA65" s="248"/>
      <c r="BB65" s="248"/>
      <c r="BC65" s="248" t="s">
        <v>2</v>
      </c>
      <c r="BD65" s="248"/>
      <c r="BE65" s="248"/>
      <c r="BF65" s="248"/>
      <c r="BG65" s="248"/>
      <c r="BH65" s="248" t="s">
        <v>1</v>
      </c>
      <c r="BI65" s="248"/>
      <c r="BJ65" s="248"/>
      <c r="BK65" s="248"/>
      <c r="BL65" s="248"/>
      <c r="BM65" s="248" t="s">
        <v>26</v>
      </c>
      <c r="BN65" s="248"/>
      <c r="BO65" s="248"/>
      <c r="BP65" s="248"/>
      <c r="BQ65" s="248"/>
      <c r="BR65" s="50"/>
      <c r="BS65" s="50"/>
      <c r="BT65" s="50"/>
      <c r="BU65" s="50"/>
      <c r="BV65" s="50"/>
      <c r="BW65" s="50"/>
      <c r="BX65" s="50"/>
      <c r="BY65" s="50"/>
      <c r="BZ65" s="51"/>
    </row>
    <row r="66" spans="1:79" s="46" customFormat="1" ht="16" customHeight="1" x14ac:dyDescent="0.25">
      <c r="A66" s="248">
        <v>1</v>
      </c>
      <c r="B66" s="248"/>
      <c r="C66" s="248">
        <v>2</v>
      </c>
      <c r="D66" s="248"/>
      <c r="E66" s="248"/>
      <c r="F66" s="248"/>
      <c r="G66" s="248"/>
      <c r="H66" s="248"/>
      <c r="I66" s="248"/>
      <c r="J66" s="248">
        <v>3</v>
      </c>
      <c r="K66" s="248"/>
      <c r="L66" s="248"/>
      <c r="M66" s="248"/>
      <c r="N66" s="248"/>
      <c r="O66" s="248">
        <v>4</v>
      </c>
      <c r="P66" s="248"/>
      <c r="Q66" s="248"/>
      <c r="R66" s="248"/>
      <c r="S66" s="248"/>
      <c r="T66" s="248"/>
      <c r="U66" s="248"/>
      <c r="V66" s="248"/>
      <c r="W66" s="248"/>
      <c r="X66" s="248"/>
      <c r="Y66" s="248">
        <v>5</v>
      </c>
      <c r="Z66" s="248"/>
      <c r="AA66" s="248"/>
      <c r="AB66" s="248"/>
      <c r="AC66" s="248"/>
      <c r="AD66" s="248">
        <v>6</v>
      </c>
      <c r="AE66" s="248"/>
      <c r="AF66" s="248"/>
      <c r="AG66" s="248"/>
      <c r="AH66" s="248"/>
      <c r="AI66" s="248">
        <v>7</v>
      </c>
      <c r="AJ66" s="248"/>
      <c r="AK66" s="248"/>
      <c r="AL66" s="248"/>
      <c r="AM66" s="248"/>
      <c r="AN66" s="89">
        <v>8</v>
      </c>
      <c r="AO66" s="325"/>
      <c r="AP66" s="325"/>
      <c r="AQ66" s="325"/>
      <c r="AR66" s="90"/>
      <c r="AS66" s="89">
        <v>9</v>
      </c>
      <c r="AT66" s="325"/>
      <c r="AU66" s="325"/>
      <c r="AV66" s="325"/>
      <c r="AW66" s="90"/>
      <c r="AX66" s="89">
        <v>10</v>
      </c>
      <c r="AY66" s="325"/>
      <c r="AZ66" s="325"/>
      <c r="BA66" s="325"/>
      <c r="BB66" s="90"/>
      <c r="BC66" s="89">
        <v>11</v>
      </c>
      <c r="BD66" s="325"/>
      <c r="BE66" s="325"/>
      <c r="BF66" s="325"/>
      <c r="BG66" s="90"/>
      <c r="BH66" s="89">
        <v>12</v>
      </c>
      <c r="BI66" s="325"/>
      <c r="BJ66" s="325"/>
      <c r="BK66" s="325"/>
      <c r="BL66" s="90"/>
      <c r="BM66" s="89">
        <v>13</v>
      </c>
      <c r="BN66" s="325"/>
      <c r="BO66" s="325"/>
      <c r="BP66" s="325"/>
      <c r="BQ66" s="90"/>
      <c r="BR66" s="50"/>
      <c r="BS66" s="50"/>
      <c r="BT66" s="50"/>
      <c r="BU66" s="50"/>
      <c r="BV66" s="50"/>
      <c r="BW66" s="50"/>
      <c r="BX66" s="50"/>
      <c r="BY66" s="50"/>
      <c r="BZ66" s="51"/>
    </row>
    <row r="67" spans="1:79" ht="12.75" hidden="1" customHeight="1" x14ac:dyDescent="0.3">
      <c r="A67" s="119" t="s">
        <v>36</v>
      </c>
      <c r="B67" s="119"/>
      <c r="C67" s="120" t="s">
        <v>14</v>
      </c>
      <c r="D67" s="121"/>
      <c r="E67" s="121"/>
      <c r="F67" s="121"/>
      <c r="G67" s="121"/>
      <c r="H67" s="121"/>
      <c r="I67" s="122"/>
      <c r="J67" s="119" t="s">
        <v>15</v>
      </c>
      <c r="K67" s="119"/>
      <c r="L67" s="119"/>
      <c r="M67" s="119"/>
      <c r="N67" s="119"/>
      <c r="O67" s="275" t="s">
        <v>37</v>
      </c>
      <c r="P67" s="275"/>
      <c r="Q67" s="275"/>
      <c r="R67" s="275"/>
      <c r="S67" s="275"/>
      <c r="T67" s="275"/>
      <c r="U67" s="275"/>
      <c r="V67" s="275"/>
      <c r="W67" s="275"/>
      <c r="X67" s="120"/>
      <c r="Y67" s="261" t="s">
        <v>10</v>
      </c>
      <c r="Z67" s="261"/>
      <c r="AA67" s="261"/>
      <c r="AB67" s="261"/>
      <c r="AC67" s="261"/>
      <c r="AD67" s="261" t="s">
        <v>29</v>
      </c>
      <c r="AE67" s="261"/>
      <c r="AF67" s="261"/>
      <c r="AG67" s="261"/>
      <c r="AH67" s="261"/>
      <c r="AI67" s="261" t="s">
        <v>77</v>
      </c>
      <c r="AJ67" s="261"/>
      <c r="AK67" s="261"/>
      <c r="AL67" s="261"/>
      <c r="AM67" s="261"/>
      <c r="AN67" s="261" t="s">
        <v>30</v>
      </c>
      <c r="AO67" s="261"/>
      <c r="AP67" s="261"/>
      <c r="AQ67" s="261"/>
      <c r="AR67" s="261"/>
      <c r="AS67" s="261" t="s">
        <v>11</v>
      </c>
      <c r="AT67" s="261"/>
      <c r="AU67" s="261"/>
      <c r="AV67" s="261"/>
      <c r="AW67" s="261"/>
      <c r="AX67" s="261" t="s">
        <v>78</v>
      </c>
      <c r="AY67" s="261"/>
      <c r="AZ67" s="261"/>
      <c r="BA67" s="261"/>
      <c r="BB67" s="261"/>
      <c r="BC67" s="261" t="s">
        <v>32</v>
      </c>
      <c r="BD67" s="261"/>
      <c r="BE67" s="261"/>
      <c r="BF67" s="261"/>
      <c r="BG67" s="261"/>
      <c r="BH67" s="261" t="s">
        <v>32</v>
      </c>
      <c r="BI67" s="261"/>
      <c r="BJ67" s="261"/>
      <c r="BK67" s="261"/>
      <c r="BL67" s="261"/>
      <c r="BM67" s="278" t="s">
        <v>16</v>
      </c>
      <c r="BN67" s="278"/>
      <c r="BO67" s="278"/>
      <c r="BP67" s="278"/>
      <c r="BQ67" s="278"/>
      <c r="BR67" s="10"/>
      <c r="BS67" s="10"/>
      <c r="BT67" s="7"/>
      <c r="BU67" s="7"/>
      <c r="BV67" s="7"/>
      <c r="BW67" s="7"/>
      <c r="BX67" s="7"/>
      <c r="BY67" s="7"/>
      <c r="BZ67" s="7"/>
      <c r="CA67" s="1" t="s">
        <v>23</v>
      </c>
    </row>
    <row r="68" spans="1:79" s="37" customFormat="1" ht="15" x14ac:dyDescent="0.3">
      <c r="A68" s="270">
        <v>0</v>
      </c>
      <c r="B68" s="270"/>
      <c r="C68" s="280" t="s">
        <v>83</v>
      </c>
      <c r="D68" s="280"/>
      <c r="E68" s="280"/>
      <c r="F68" s="280"/>
      <c r="G68" s="280"/>
      <c r="H68" s="280"/>
      <c r="I68" s="280"/>
      <c r="J68" s="280" t="s">
        <v>84</v>
      </c>
      <c r="K68" s="280"/>
      <c r="L68" s="280"/>
      <c r="M68" s="280"/>
      <c r="N68" s="280"/>
      <c r="O68" s="280" t="s">
        <v>84</v>
      </c>
      <c r="P68" s="280"/>
      <c r="Q68" s="280"/>
      <c r="R68" s="280"/>
      <c r="S68" s="280"/>
      <c r="T68" s="280"/>
      <c r="U68" s="280"/>
      <c r="V68" s="280"/>
      <c r="W68" s="280"/>
      <c r="X68" s="280"/>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39"/>
      <c r="BS68" s="39"/>
      <c r="BT68" s="39"/>
      <c r="BU68" s="39"/>
      <c r="BV68" s="39"/>
      <c r="BW68" s="39"/>
      <c r="BX68" s="39"/>
      <c r="BY68" s="39"/>
      <c r="BZ68" s="40"/>
      <c r="CA68" s="37" t="s">
        <v>24</v>
      </c>
    </row>
    <row r="69" spans="1:79" ht="126" customHeight="1" x14ac:dyDescent="0.3">
      <c r="A69" s="248">
        <v>1</v>
      </c>
      <c r="B69" s="248"/>
      <c r="C69" s="405" t="s">
        <v>577</v>
      </c>
      <c r="D69" s="257"/>
      <c r="E69" s="257"/>
      <c r="F69" s="257"/>
      <c r="G69" s="257"/>
      <c r="H69" s="257"/>
      <c r="I69" s="258"/>
      <c r="J69" s="398" t="s">
        <v>472</v>
      </c>
      <c r="K69" s="399"/>
      <c r="L69" s="399"/>
      <c r="M69" s="399"/>
      <c r="N69" s="400"/>
      <c r="O69" s="398" t="s">
        <v>578</v>
      </c>
      <c r="P69" s="399"/>
      <c r="Q69" s="399"/>
      <c r="R69" s="399"/>
      <c r="S69" s="399"/>
      <c r="T69" s="399"/>
      <c r="U69" s="399"/>
      <c r="V69" s="399"/>
      <c r="W69" s="399"/>
      <c r="X69" s="400"/>
      <c r="Y69" s="404">
        <v>0</v>
      </c>
      <c r="Z69" s="404"/>
      <c r="AA69" s="404"/>
      <c r="AB69" s="404"/>
      <c r="AC69" s="404"/>
      <c r="AD69" s="404">
        <v>171</v>
      </c>
      <c r="AE69" s="404"/>
      <c r="AF69" s="404"/>
      <c r="AG69" s="404"/>
      <c r="AH69" s="404"/>
      <c r="AI69" s="404">
        <v>171</v>
      </c>
      <c r="AJ69" s="404"/>
      <c r="AK69" s="404"/>
      <c r="AL69" s="404"/>
      <c r="AM69" s="404"/>
      <c r="AN69" s="404">
        <v>0</v>
      </c>
      <c r="AO69" s="404"/>
      <c r="AP69" s="404"/>
      <c r="AQ69" s="404"/>
      <c r="AR69" s="404"/>
      <c r="AS69" s="404">
        <v>171</v>
      </c>
      <c r="AT69" s="404"/>
      <c r="AU69" s="404"/>
      <c r="AV69" s="404"/>
      <c r="AW69" s="404"/>
      <c r="AX69" s="404">
        <v>171</v>
      </c>
      <c r="AY69" s="404"/>
      <c r="AZ69" s="404"/>
      <c r="BA69" s="404"/>
      <c r="BB69" s="404"/>
      <c r="BC69" s="404">
        <v>0</v>
      </c>
      <c r="BD69" s="404"/>
      <c r="BE69" s="404"/>
      <c r="BF69" s="404"/>
      <c r="BG69" s="404"/>
      <c r="BH69" s="404">
        <v>0</v>
      </c>
      <c r="BI69" s="404"/>
      <c r="BJ69" s="404"/>
      <c r="BK69" s="404"/>
      <c r="BL69" s="404"/>
      <c r="BM69" s="404">
        <v>0</v>
      </c>
      <c r="BN69" s="404"/>
      <c r="BO69" s="404"/>
      <c r="BP69" s="404"/>
      <c r="BQ69" s="404"/>
      <c r="BR69" s="9"/>
      <c r="BS69" s="9"/>
      <c r="BT69" s="9"/>
      <c r="BU69" s="9"/>
      <c r="BV69" s="9"/>
      <c r="BW69" s="9"/>
      <c r="BX69" s="9"/>
      <c r="BY69" s="9"/>
      <c r="BZ69" s="7"/>
    </row>
    <row r="70" spans="1:79" ht="26" hidden="1" customHeight="1" x14ac:dyDescent="0.3">
      <c r="A70" s="248">
        <v>0</v>
      </c>
      <c r="B70" s="248"/>
      <c r="C70" s="91"/>
      <c r="D70" s="249"/>
      <c r="E70" s="249"/>
      <c r="F70" s="249"/>
      <c r="G70" s="249"/>
      <c r="H70" s="249"/>
      <c r="I70" s="250"/>
      <c r="J70" s="408"/>
      <c r="K70" s="409"/>
      <c r="L70" s="409"/>
      <c r="M70" s="409"/>
      <c r="N70" s="410"/>
      <c r="O70" s="408"/>
      <c r="P70" s="409"/>
      <c r="Q70" s="409"/>
      <c r="R70" s="409"/>
      <c r="S70" s="409"/>
      <c r="T70" s="409"/>
      <c r="U70" s="409"/>
      <c r="V70" s="409"/>
      <c r="W70" s="409"/>
      <c r="X70" s="410"/>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c r="BC70" s="404"/>
      <c r="BD70" s="404"/>
      <c r="BE70" s="404"/>
      <c r="BF70" s="404"/>
      <c r="BG70" s="404"/>
      <c r="BH70" s="404"/>
      <c r="BI70" s="404"/>
      <c r="BJ70" s="404"/>
      <c r="BK70" s="404"/>
      <c r="BL70" s="404"/>
      <c r="BM70" s="404"/>
      <c r="BN70" s="404"/>
      <c r="BO70" s="404"/>
      <c r="BP70" s="404"/>
      <c r="BQ70" s="404"/>
      <c r="BR70" s="9"/>
      <c r="BS70" s="9"/>
      <c r="BT70" s="9"/>
      <c r="BU70" s="9"/>
      <c r="BV70" s="9"/>
      <c r="BW70" s="9"/>
      <c r="BX70" s="9"/>
      <c r="BY70" s="9"/>
      <c r="BZ70" s="7"/>
    </row>
    <row r="71" spans="1:79" ht="129.5" customHeight="1" x14ac:dyDescent="0.3">
      <c r="A71" s="248">
        <v>2</v>
      </c>
      <c r="B71" s="248"/>
      <c r="C71" s="405" t="s">
        <v>579</v>
      </c>
      <c r="D71" s="257"/>
      <c r="E71" s="257"/>
      <c r="F71" s="257"/>
      <c r="G71" s="257"/>
      <c r="H71" s="257"/>
      <c r="I71" s="258"/>
      <c r="J71" s="401"/>
      <c r="K71" s="402"/>
      <c r="L71" s="402"/>
      <c r="M71" s="402"/>
      <c r="N71" s="403"/>
      <c r="O71" s="401"/>
      <c r="P71" s="402"/>
      <c r="Q71" s="402"/>
      <c r="R71" s="402"/>
      <c r="S71" s="402"/>
      <c r="T71" s="402"/>
      <c r="U71" s="402"/>
      <c r="V71" s="402"/>
      <c r="W71" s="402"/>
      <c r="X71" s="403"/>
      <c r="Y71" s="404">
        <v>0</v>
      </c>
      <c r="Z71" s="404"/>
      <c r="AA71" s="404"/>
      <c r="AB71" s="404"/>
      <c r="AC71" s="404"/>
      <c r="AD71" s="404">
        <v>30</v>
      </c>
      <c r="AE71" s="404"/>
      <c r="AF71" s="404"/>
      <c r="AG71" s="404"/>
      <c r="AH71" s="404"/>
      <c r="AI71" s="404">
        <v>30</v>
      </c>
      <c r="AJ71" s="404"/>
      <c r="AK71" s="404"/>
      <c r="AL71" s="404"/>
      <c r="AM71" s="404"/>
      <c r="AN71" s="404">
        <v>0</v>
      </c>
      <c r="AO71" s="404"/>
      <c r="AP71" s="404"/>
      <c r="AQ71" s="404"/>
      <c r="AR71" s="404"/>
      <c r="AS71" s="404">
        <v>30</v>
      </c>
      <c r="AT71" s="404"/>
      <c r="AU71" s="404"/>
      <c r="AV71" s="404"/>
      <c r="AW71" s="404"/>
      <c r="AX71" s="404">
        <v>30</v>
      </c>
      <c r="AY71" s="404"/>
      <c r="AZ71" s="404"/>
      <c r="BA71" s="404"/>
      <c r="BB71" s="404"/>
      <c r="BC71" s="404">
        <v>0</v>
      </c>
      <c r="BD71" s="404"/>
      <c r="BE71" s="404"/>
      <c r="BF71" s="404"/>
      <c r="BG71" s="404"/>
      <c r="BH71" s="404">
        <v>0</v>
      </c>
      <c r="BI71" s="404"/>
      <c r="BJ71" s="404"/>
      <c r="BK71" s="404"/>
      <c r="BL71" s="404"/>
      <c r="BM71" s="404">
        <v>0</v>
      </c>
      <c r="BN71" s="404"/>
      <c r="BO71" s="404"/>
      <c r="BP71" s="404"/>
      <c r="BQ71" s="404"/>
      <c r="BR71" s="9"/>
      <c r="BS71" s="9"/>
      <c r="BT71" s="9"/>
      <c r="BU71" s="9"/>
      <c r="BV71" s="9"/>
      <c r="BW71" s="9"/>
      <c r="BX71" s="9"/>
      <c r="BY71" s="9"/>
      <c r="BZ71" s="7"/>
    </row>
    <row r="72" spans="1:79" ht="63.5" hidden="1" customHeight="1" x14ac:dyDescent="0.3">
      <c r="A72" s="248">
        <v>3</v>
      </c>
      <c r="B72" s="248"/>
      <c r="C72" s="91"/>
      <c r="D72" s="249"/>
      <c r="E72" s="249"/>
      <c r="F72" s="249"/>
      <c r="G72" s="249"/>
      <c r="H72" s="249"/>
      <c r="I72" s="250"/>
      <c r="J72" s="251"/>
      <c r="K72" s="251"/>
      <c r="L72" s="251"/>
      <c r="M72" s="251"/>
      <c r="N72" s="251"/>
      <c r="O72" s="94"/>
      <c r="P72" s="252"/>
      <c r="Q72" s="252"/>
      <c r="R72" s="252"/>
      <c r="S72" s="252"/>
      <c r="T72" s="252"/>
      <c r="U72" s="252"/>
      <c r="V72" s="252"/>
      <c r="W72" s="252"/>
      <c r="X72" s="253"/>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4"/>
      <c r="AY72" s="404"/>
      <c r="AZ72" s="404"/>
      <c r="BA72" s="404"/>
      <c r="BB72" s="404"/>
      <c r="BC72" s="404"/>
      <c r="BD72" s="404"/>
      <c r="BE72" s="404"/>
      <c r="BF72" s="404"/>
      <c r="BG72" s="404"/>
      <c r="BH72" s="404"/>
      <c r="BI72" s="404"/>
      <c r="BJ72" s="404"/>
      <c r="BK72" s="404"/>
      <c r="BL72" s="404"/>
      <c r="BM72" s="404"/>
      <c r="BN72" s="404"/>
      <c r="BO72" s="404"/>
      <c r="BP72" s="404"/>
      <c r="BQ72" s="404"/>
      <c r="BR72" s="9"/>
      <c r="BS72" s="9"/>
      <c r="BT72" s="9"/>
      <c r="BU72" s="9"/>
      <c r="BV72" s="9"/>
      <c r="BW72" s="9"/>
      <c r="BX72" s="9"/>
      <c r="BY72" s="9"/>
      <c r="BZ72" s="7"/>
    </row>
    <row r="73" spans="1:79" ht="17" customHeight="1" x14ac:dyDescent="0.3">
      <c r="A73" s="248"/>
      <c r="B73" s="248"/>
      <c r="C73" s="380" t="s">
        <v>89</v>
      </c>
      <c r="D73" s="393"/>
      <c r="E73" s="393"/>
      <c r="F73" s="393"/>
      <c r="G73" s="393"/>
      <c r="H73" s="393"/>
      <c r="I73" s="394"/>
      <c r="J73" s="251"/>
      <c r="K73" s="251"/>
      <c r="L73" s="251"/>
      <c r="M73" s="251"/>
      <c r="N73" s="251"/>
      <c r="O73" s="94"/>
      <c r="P73" s="252"/>
      <c r="Q73" s="252"/>
      <c r="R73" s="252"/>
      <c r="S73" s="252"/>
      <c r="T73" s="252"/>
      <c r="U73" s="252"/>
      <c r="V73" s="252"/>
      <c r="W73" s="252"/>
      <c r="X73" s="253"/>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404"/>
      <c r="BD73" s="404"/>
      <c r="BE73" s="404"/>
      <c r="BF73" s="404"/>
      <c r="BG73" s="404"/>
      <c r="BH73" s="404"/>
      <c r="BI73" s="404"/>
      <c r="BJ73" s="404"/>
      <c r="BK73" s="404"/>
      <c r="BL73" s="404"/>
      <c r="BM73" s="404"/>
      <c r="BN73" s="404"/>
      <c r="BO73" s="404"/>
      <c r="BP73" s="404"/>
      <c r="BQ73" s="404"/>
      <c r="BR73" s="9"/>
      <c r="BS73" s="9"/>
      <c r="BT73" s="9"/>
      <c r="BU73" s="9"/>
      <c r="BV73" s="9"/>
      <c r="BW73" s="9"/>
      <c r="BX73" s="9"/>
      <c r="BY73" s="9"/>
      <c r="BZ73" s="7"/>
    </row>
    <row r="74" spans="1:79" s="37" customFormat="1" ht="44.5" customHeight="1" x14ac:dyDescent="0.3">
      <c r="A74" s="248">
        <v>3</v>
      </c>
      <c r="B74" s="248"/>
      <c r="C74" s="405" t="s">
        <v>580</v>
      </c>
      <c r="D74" s="257"/>
      <c r="E74" s="257"/>
      <c r="F74" s="257"/>
      <c r="G74" s="257"/>
      <c r="H74" s="257"/>
      <c r="I74" s="258"/>
      <c r="J74" s="296" t="s">
        <v>355</v>
      </c>
      <c r="K74" s="296"/>
      <c r="L74" s="296"/>
      <c r="M74" s="296"/>
      <c r="N74" s="296"/>
      <c r="O74" s="398" t="s">
        <v>578</v>
      </c>
      <c r="P74" s="399"/>
      <c r="Q74" s="399"/>
      <c r="R74" s="399"/>
      <c r="S74" s="399"/>
      <c r="T74" s="399"/>
      <c r="U74" s="399"/>
      <c r="V74" s="399"/>
      <c r="W74" s="399"/>
      <c r="X74" s="400"/>
      <c r="Y74" s="404">
        <v>0</v>
      </c>
      <c r="Z74" s="404"/>
      <c r="AA74" s="404"/>
      <c r="AB74" s="404"/>
      <c r="AC74" s="404"/>
      <c r="AD74" s="404">
        <v>1</v>
      </c>
      <c r="AE74" s="404"/>
      <c r="AF74" s="404"/>
      <c r="AG74" s="404"/>
      <c r="AH74" s="404"/>
      <c r="AI74" s="404">
        <v>1</v>
      </c>
      <c r="AJ74" s="404"/>
      <c r="AK74" s="404"/>
      <c r="AL74" s="404"/>
      <c r="AM74" s="404"/>
      <c r="AN74" s="404">
        <v>0</v>
      </c>
      <c r="AO74" s="404"/>
      <c r="AP74" s="404"/>
      <c r="AQ74" s="404"/>
      <c r="AR74" s="404"/>
      <c r="AS74" s="404">
        <v>1</v>
      </c>
      <c r="AT74" s="404"/>
      <c r="AU74" s="404"/>
      <c r="AV74" s="404"/>
      <c r="AW74" s="404"/>
      <c r="AX74" s="404">
        <v>1</v>
      </c>
      <c r="AY74" s="404"/>
      <c r="AZ74" s="404"/>
      <c r="BA74" s="404"/>
      <c r="BB74" s="404"/>
      <c r="BC74" s="404">
        <v>0</v>
      </c>
      <c r="BD74" s="404"/>
      <c r="BE74" s="404"/>
      <c r="BF74" s="404"/>
      <c r="BG74" s="404"/>
      <c r="BH74" s="404">
        <v>0</v>
      </c>
      <c r="BI74" s="404"/>
      <c r="BJ74" s="404"/>
      <c r="BK74" s="404"/>
      <c r="BL74" s="404"/>
      <c r="BM74" s="404">
        <v>0</v>
      </c>
      <c r="BN74" s="404"/>
      <c r="BO74" s="404"/>
      <c r="BP74" s="404"/>
      <c r="BQ74" s="404"/>
      <c r="BR74" s="39"/>
      <c r="BS74" s="39"/>
      <c r="BT74" s="39"/>
      <c r="BU74" s="39"/>
      <c r="BV74" s="39"/>
      <c r="BW74" s="39"/>
      <c r="BX74" s="39"/>
      <c r="BY74" s="39"/>
      <c r="BZ74" s="40"/>
    </row>
    <row r="75" spans="1:79" ht="38" customHeight="1" x14ac:dyDescent="0.3">
      <c r="A75" s="248">
        <v>4</v>
      </c>
      <c r="B75" s="248"/>
      <c r="C75" s="405" t="s">
        <v>581</v>
      </c>
      <c r="D75" s="257"/>
      <c r="E75" s="257"/>
      <c r="F75" s="257"/>
      <c r="G75" s="257"/>
      <c r="H75" s="257"/>
      <c r="I75" s="258"/>
      <c r="J75" s="296" t="s">
        <v>582</v>
      </c>
      <c r="K75" s="296"/>
      <c r="L75" s="296"/>
      <c r="M75" s="296"/>
      <c r="N75" s="296"/>
      <c r="O75" s="401"/>
      <c r="P75" s="402"/>
      <c r="Q75" s="402"/>
      <c r="R75" s="402"/>
      <c r="S75" s="402"/>
      <c r="T75" s="402"/>
      <c r="U75" s="402"/>
      <c r="V75" s="402"/>
      <c r="W75" s="402"/>
      <c r="X75" s="403"/>
      <c r="Y75" s="404">
        <v>0</v>
      </c>
      <c r="Z75" s="404"/>
      <c r="AA75" s="404"/>
      <c r="AB75" s="404"/>
      <c r="AC75" s="404"/>
      <c r="AD75" s="404">
        <v>1050</v>
      </c>
      <c r="AE75" s="404"/>
      <c r="AF75" s="404"/>
      <c r="AG75" s="404"/>
      <c r="AH75" s="404"/>
      <c r="AI75" s="404">
        <v>1050</v>
      </c>
      <c r="AJ75" s="404"/>
      <c r="AK75" s="404"/>
      <c r="AL75" s="404"/>
      <c r="AM75" s="404"/>
      <c r="AN75" s="404">
        <v>0</v>
      </c>
      <c r="AO75" s="404"/>
      <c r="AP75" s="404"/>
      <c r="AQ75" s="404"/>
      <c r="AR75" s="404"/>
      <c r="AS75" s="404">
        <v>1050</v>
      </c>
      <c r="AT75" s="404"/>
      <c r="AU75" s="404"/>
      <c r="AV75" s="404"/>
      <c r="AW75" s="404"/>
      <c r="AX75" s="404">
        <v>1050</v>
      </c>
      <c r="AY75" s="404"/>
      <c r="AZ75" s="404"/>
      <c r="BA75" s="404"/>
      <c r="BB75" s="404"/>
      <c r="BC75" s="404">
        <v>0</v>
      </c>
      <c r="BD75" s="404"/>
      <c r="BE75" s="404"/>
      <c r="BF75" s="404"/>
      <c r="BG75" s="404"/>
      <c r="BH75" s="404">
        <v>0</v>
      </c>
      <c r="BI75" s="404"/>
      <c r="BJ75" s="404"/>
      <c r="BK75" s="404"/>
      <c r="BL75" s="404"/>
      <c r="BM75" s="404">
        <v>0</v>
      </c>
      <c r="BN75" s="404"/>
      <c r="BO75" s="404"/>
      <c r="BP75" s="404"/>
      <c r="BQ75" s="404"/>
      <c r="BR75" s="9"/>
      <c r="BS75" s="9"/>
      <c r="BT75" s="9"/>
      <c r="BU75" s="9"/>
      <c r="BV75" s="9"/>
      <c r="BW75" s="9"/>
      <c r="BX75" s="9"/>
      <c r="BY75" s="9"/>
      <c r="BZ75" s="7"/>
    </row>
    <row r="76" spans="1:79" ht="17" customHeight="1" x14ac:dyDescent="0.3">
      <c r="A76" s="248"/>
      <c r="B76" s="248"/>
      <c r="C76" s="380" t="s">
        <v>92</v>
      </c>
      <c r="D76" s="393"/>
      <c r="E76" s="393"/>
      <c r="F76" s="393"/>
      <c r="G76" s="393"/>
      <c r="H76" s="393"/>
      <c r="I76" s="394"/>
      <c r="J76" s="251"/>
      <c r="K76" s="251"/>
      <c r="L76" s="251"/>
      <c r="M76" s="251"/>
      <c r="N76" s="251"/>
      <c r="O76" s="94"/>
      <c r="P76" s="252"/>
      <c r="Q76" s="252"/>
      <c r="R76" s="252"/>
      <c r="S76" s="252"/>
      <c r="T76" s="252"/>
      <c r="U76" s="252"/>
      <c r="V76" s="252"/>
      <c r="W76" s="252"/>
      <c r="X76" s="253"/>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4"/>
      <c r="AY76" s="404"/>
      <c r="AZ76" s="404"/>
      <c r="BA76" s="404"/>
      <c r="BB76" s="404"/>
      <c r="BC76" s="404"/>
      <c r="BD76" s="404"/>
      <c r="BE76" s="404"/>
      <c r="BF76" s="404"/>
      <c r="BG76" s="404"/>
      <c r="BH76" s="404"/>
      <c r="BI76" s="404"/>
      <c r="BJ76" s="404"/>
      <c r="BK76" s="404"/>
      <c r="BL76" s="404"/>
      <c r="BM76" s="404"/>
      <c r="BN76" s="404"/>
      <c r="BO76" s="404"/>
      <c r="BP76" s="404"/>
      <c r="BQ76" s="404"/>
      <c r="BR76" s="9"/>
      <c r="BS76" s="9"/>
      <c r="BT76" s="9"/>
      <c r="BU76" s="9"/>
      <c r="BV76" s="9"/>
      <c r="BW76" s="9"/>
      <c r="BX76" s="9"/>
      <c r="BY76" s="9"/>
      <c r="BZ76" s="7"/>
    </row>
    <row r="77" spans="1:79" s="37" customFormat="1" ht="35" customHeight="1" x14ac:dyDescent="0.3">
      <c r="A77" s="248">
        <v>5</v>
      </c>
      <c r="B77" s="248"/>
      <c r="C77" s="405" t="s">
        <v>583</v>
      </c>
      <c r="D77" s="257"/>
      <c r="E77" s="257"/>
      <c r="F77" s="257"/>
      <c r="G77" s="257"/>
      <c r="H77" s="257"/>
      <c r="I77" s="258"/>
      <c r="J77" s="296" t="s">
        <v>472</v>
      </c>
      <c r="K77" s="296"/>
      <c r="L77" s="296"/>
      <c r="M77" s="296"/>
      <c r="N77" s="296"/>
      <c r="O77" s="232" t="s">
        <v>94</v>
      </c>
      <c r="P77" s="406"/>
      <c r="Q77" s="406"/>
      <c r="R77" s="406"/>
      <c r="S77" s="406"/>
      <c r="T77" s="406"/>
      <c r="U77" s="406"/>
      <c r="V77" s="406"/>
      <c r="W77" s="406"/>
      <c r="X77" s="407"/>
      <c r="Y77" s="404">
        <v>0</v>
      </c>
      <c r="Z77" s="404"/>
      <c r="AA77" s="404"/>
      <c r="AB77" s="404"/>
      <c r="AC77" s="404"/>
      <c r="AD77" s="404">
        <v>6</v>
      </c>
      <c r="AE77" s="404"/>
      <c r="AF77" s="404"/>
      <c r="AG77" s="404"/>
      <c r="AH77" s="404"/>
      <c r="AI77" s="404">
        <v>6</v>
      </c>
      <c r="AJ77" s="404"/>
      <c r="AK77" s="404"/>
      <c r="AL77" s="404"/>
      <c r="AM77" s="404"/>
      <c r="AN77" s="404">
        <v>0</v>
      </c>
      <c r="AO77" s="404"/>
      <c r="AP77" s="404"/>
      <c r="AQ77" s="404"/>
      <c r="AR77" s="404"/>
      <c r="AS77" s="404">
        <v>6</v>
      </c>
      <c r="AT77" s="404"/>
      <c r="AU77" s="404"/>
      <c r="AV77" s="404"/>
      <c r="AW77" s="404"/>
      <c r="AX77" s="404">
        <v>6</v>
      </c>
      <c r="AY77" s="404"/>
      <c r="AZ77" s="404"/>
      <c r="BA77" s="404"/>
      <c r="BB77" s="404"/>
      <c r="BC77" s="404">
        <v>0</v>
      </c>
      <c r="BD77" s="404"/>
      <c r="BE77" s="404"/>
      <c r="BF77" s="404"/>
      <c r="BG77" s="404"/>
      <c r="BH77" s="404">
        <v>0</v>
      </c>
      <c r="BI77" s="404"/>
      <c r="BJ77" s="404"/>
      <c r="BK77" s="404"/>
      <c r="BL77" s="404"/>
      <c r="BM77" s="404">
        <v>0</v>
      </c>
      <c r="BN77" s="404"/>
      <c r="BO77" s="404"/>
      <c r="BP77" s="404"/>
      <c r="BQ77" s="404"/>
      <c r="BR77" s="39"/>
      <c r="BS77" s="39"/>
      <c r="BT77" s="39"/>
      <c r="BU77" s="39"/>
      <c r="BV77" s="39"/>
      <c r="BW77" s="39"/>
      <c r="BX77" s="39"/>
      <c r="BY77" s="39"/>
      <c r="BZ77" s="40"/>
    </row>
    <row r="78" spans="1:79" ht="15.5" customHeight="1" x14ac:dyDescent="0.3">
      <c r="A78" s="248"/>
      <c r="B78" s="248"/>
      <c r="C78" s="380" t="s">
        <v>95</v>
      </c>
      <c r="D78" s="393"/>
      <c r="E78" s="393"/>
      <c r="F78" s="393"/>
      <c r="G78" s="393"/>
      <c r="H78" s="393"/>
      <c r="I78" s="394"/>
      <c r="J78" s="94"/>
      <c r="K78" s="95"/>
      <c r="L78" s="95"/>
      <c r="M78" s="95"/>
      <c r="N78" s="96"/>
      <c r="O78" s="94"/>
      <c r="P78" s="95"/>
      <c r="Q78" s="95"/>
      <c r="R78" s="95"/>
      <c r="S78" s="95"/>
      <c r="T78" s="95"/>
      <c r="U78" s="95"/>
      <c r="V78" s="95"/>
      <c r="W78" s="95"/>
      <c r="X78" s="96"/>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4"/>
      <c r="AY78" s="404"/>
      <c r="AZ78" s="404"/>
      <c r="BA78" s="404"/>
      <c r="BB78" s="404"/>
      <c r="BC78" s="404"/>
      <c r="BD78" s="404"/>
      <c r="BE78" s="404"/>
      <c r="BF78" s="404"/>
      <c r="BG78" s="404"/>
      <c r="BH78" s="404"/>
      <c r="BI78" s="404"/>
      <c r="BJ78" s="404"/>
      <c r="BK78" s="404"/>
      <c r="BL78" s="404"/>
      <c r="BM78" s="404"/>
      <c r="BN78" s="404"/>
      <c r="BO78" s="404"/>
      <c r="BP78" s="404"/>
      <c r="BQ78" s="404"/>
      <c r="BR78" s="9"/>
      <c r="BS78" s="9"/>
      <c r="BT78" s="9"/>
      <c r="BU78" s="9"/>
      <c r="BV78" s="9"/>
      <c r="BW78" s="9"/>
      <c r="BX78" s="9"/>
      <c r="BY78" s="9"/>
      <c r="BZ78" s="7"/>
    </row>
    <row r="79" spans="1:79" ht="62.5" customHeight="1" x14ac:dyDescent="0.3">
      <c r="A79" s="248">
        <v>6</v>
      </c>
      <c r="B79" s="248"/>
      <c r="C79" s="405" t="s">
        <v>584</v>
      </c>
      <c r="D79" s="257"/>
      <c r="E79" s="257"/>
      <c r="F79" s="257"/>
      <c r="G79" s="257"/>
      <c r="H79" s="257"/>
      <c r="I79" s="258"/>
      <c r="J79" s="94" t="s">
        <v>163</v>
      </c>
      <c r="K79" s="95"/>
      <c r="L79" s="95"/>
      <c r="M79" s="95"/>
      <c r="N79" s="96"/>
      <c r="O79" s="232" t="s">
        <v>94</v>
      </c>
      <c r="P79" s="233"/>
      <c r="Q79" s="233"/>
      <c r="R79" s="233"/>
      <c r="S79" s="233"/>
      <c r="T79" s="233"/>
      <c r="U79" s="233"/>
      <c r="V79" s="233"/>
      <c r="W79" s="233"/>
      <c r="X79" s="234"/>
      <c r="Y79" s="404">
        <v>0</v>
      </c>
      <c r="Z79" s="404"/>
      <c r="AA79" s="404"/>
      <c r="AB79" s="404"/>
      <c r="AC79" s="404"/>
      <c r="AD79" s="404">
        <v>27</v>
      </c>
      <c r="AE79" s="404"/>
      <c r="AF79" s="404"/>
      <c r="AG79" s="404"/>
      <c r="AH79" s="404"/>
      <c r="AI79" s="404">
        <v>27</v>
      </c>
      <c r="AJ79" s="404"/>
      <c r="AK79" s="404"/>
      <c r="AL79" s="404"/>
      <c r="AM79" s="404"/>
      <c r="AN79" s="404">
        <v>0</v>
      </c>
      <c r="AO79" s="404"/>
      <c r="AP79" s="404"/>
      <c r="AQ79" s="404"/>
      <c r="AR79" s="404"/>
      <c r="AS79" s="404">
        <v>27</v>
      </c>
      <c r="AT79" s="404"/>
      <c r="AU79" s="404"/>
      <c r="AV79" s="404"/>
      <c r="AW79" s="404"/>
      <c r="AX79" s="404">
        <v>27</v>
      </c>
      <c r="AY79" s="404"/>
      <c r="AZ79" s="404"/>
      <c r="BA79" s="404"/>
      <c r="BB79" s="404"/>
      <c r="BC79" s="404">
        <v>0</v>
      </c>
      <c r="BD79" s="404"/>
      <c r="BE79" s="404"/>
      <c r="BF79" s="404"/>
      <c r="BG79" s="404"/>
      <c r="BH79" s="404">
        <v>0</v>
      </c>
      <c r="BI79" s="404"/>
      <c r="BJ79" s="404"/>
      <c r="BK79" s="404"/>
      <c r="BL79" s="404"/>
      <c r="BM79" s="404">
        <v>0</v>
      </c>
      <c r="BN79" s="404"/>
      <c r="BO79" s="404"/>
      <c r="BP79" s="404"/>
      <c r="BQ79" s="404"/>
      <c r="BR79" s="9"/>
      <c r="BS79" s="9"/>
      <c r="BT79" s="9"/>
      <c r="BU79" s="9"/>
      <c r="BV79" s="9"/>
      <c r="BW79" s="9"/>
      <c r="BX79" s="9"/>
      <c r="BY79" s="9"/>
      <c r="BZ79" s="7"/>
    </row>
    <row r="80" spans="1:79" s="37" customFormat="1" ht="15" hidden="1" x14ac:dyDescent="0.3">
      <c r="A80" s="299">
        <v>0</v>
      </c>
      <c r="B80" s="299"/>
      <c r="C80" s="192"/>
      <c r="D80" s="272"/>
      <c r="E80" s="272"/>
      <c r="F80" s="272"/>
      <c r="G80" s="272"/>
      <c r="H80" s="272"/>
      <c r="I80" s="273"/>
      <c r="J80" s="280"/>
      <c r="K80" s="280"/>
      <c r="L80" s="280"/>
      <c r="M80" s="280"/>
      <c r="N80" s="280"/>
      <c r="O80" s="192"/>
      <c r="P80" s="272"/>
      <c r="Q80" s="272"/>
      <c r="R80" s="272"/>
      <c r="S80" s="272"/>
      <c r="T80" s="272"/>
      <c r="U80" s="272"/>
      <c r="V80" s="272"/>
      <c r="W80" s="272"/>
      <c r="X80" s="273"/>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39"/>
      <c r="BS80" s="39"/>
      <c r="BT80" s="39"/>
      <c r="BU80" s="39"/>
      <c r="BV80" s="39"/>
      <c r="BW80" s="39"/>
      <c r="BX80" s="39"/>
      <c r="BY80" s="39"/>
      <c r="BZ80" s="40"/>
    </row>
    <row r="81" spans="1:79" ht="86.5" hidden="1" customHeight="1" x14ac:dyDescent="0.3">
      <c r="A81" s="248">
        <v>9</v>
      </c>
      <c r="B81" s="248"/>
      <c r="C81" s="91"/>
      <c r="D81" s="249"/>
      <c r="E81" s="249"/>
      <c r="F81" s="249"/>
      <c r="G81" s="249"/>
      <c r="H81" s="249"/>
      <c r="I81" s="250"/>
      <c r="J81" s="251"/>
      <c r="K81" s="251"/>
      <c r="L81" s="251"/>
      <c r="M81" s="251"/>
      <c r="N81" s="251"/>
      <c r="O81" s="94"/>
      <c r="P81" s="252"/>
      <c r="Q81" s="252"/>
      <c r="R81" s="252"/>
      <c r="S81" s="252"/>
      <c r="T81" s="252"/>
      <c r="U81" s="252"/>
      <c r="V81" s="252"/>
      <c r="W81" s="252"/>
      <c r="X81" s="253"/>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9"/>
      <c r="BS81" s="9"/>
      <c r="BT81" s="9"/>
      <c r="BU81" s="9"/>
      <c r="BV81" s="9"/>
      <c r="BW81" s="9"/>
      <c r="BX81" s="9"/>
      <c r="BY81" s="9"/>
      <c r="BZ81" s="7"/>
    </row>
    <row r="82" spans="1:79" ht="15.5" x14ac:dyDescent="0.3">
      <c r="A82" s="28"/>
      <c r="B82" s="28"/>
      <c r="C82" s="29"/>
      <c r="D82" s="29"/>
      <c r="E82" s="29"/>
      <c r="F82" s="29"/>
      <c r="G82" s="29"/>
      <c r="H82" s="29"/>
      <c r="I82" s="29"/>
      <c r="J82" s="29"/>
      <c r="K82" s="29"/>
      <c r="L82" s="29"/>
      <c r="M82" s="29"/>
      <c r="N82" s="29"/>
      <c r="O82" s="29"/>
      <c r="P82" s="29"/>
      <c r="Q82" s="29"/>
      <c r="R82" s="29"/>
      <c r="S82" s="29"/>
      <c r="T82" s="29"/>
      <c r="U82" s="29"/>
      <c r="V82" s="29"/>
      <c r="W82" s="29"/>
      <c r="X82" s="29"/>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c r="AY82" s="31"/>
      <c r="AZ82" s="31"/>
      <c r="BA82" s="31"/>
      <c r="BB82" s="31"/>
      <c r="BC82" s="31"/>
      <c r="BD82" s="31"/>
      <c r="BE82" s="31"/>
      <c r="BF82" s="31"/>
      <c r="BG82" s="31"/>
      <c r="BH82" s="31"/>
      <c r="BI82" s="31"/>
      <c r="BJ82" s="31"/>
      <c r="BK82" s="31"/>
      <c r="BL82" s="31"/>
      <c r="BM82" s="31"/>
      <c r="BN82" s="31"/>
      <c r="BO82" s="31"/>
      <c r="BP82" s="31"/>
      <c r="BQ82" s="31"/>
      <c r="BR82" s="9"/>
      <c r="BS82" s="9"/>
      <c r="BT82" s="9"/>
      <c r="BU82" s="9"/>
      <c r="BV82" s="9"/>
      <c r="BW82" s="9"/>
      <c r="BX82" s="9"/>
      <c r="BY82" s="9"/>
      <c r="BZ82" s="7"/>
    </row>
    <row r="83" spans="1:79" ht="15.75" customHeight="1" x14ac:dyDescent="0.3">
      <c r="A83" s="118" t="s">
        <v>62</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row>
    <row r="84" spans="1:79" ht="9" customHeight="1" x14ac:dyDescent="0.3">
      <c r="A84" s="28"/>
      <c r="B84" s="28"/>
      <c r="C84" s="29"/>
      <c r="D84" s="29"/>
      <c r="E84" s="29"/>
      <c r="F84" s="29"/>
      <c r="G84" s="29"/>
      <c r="H84" s="29"/>
      <c r="I84" s="29"/>
      <c r="J84" s="29"/>
      <c r="K84" s="29"/>
      <c r="L84" s="29"/>
      <c r="M84" s="29"/>
      <c r="N84" s="29"/>
      <c r="O84" s="29"/>
      <c r="P84" s="29"/>
      <c r="Q84" s="29"/>
      <c r="R84" s="29"/>
      <c r="S84" s="29"/>
      <c r="T84" s="29"/>
      <c r="U84" s="29"/>
      <c r="V84" s="29"/>
      <c r="W84" s="29"/>
      <c r="X84" s="29"/>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c r="AY84" s="31"/>
      <c r="AZ84" s="31"/>
      <c r="BA84" s="31"/>
      <c r="BB84" s="31"/>
      <c r="BC84" s="31"/>
      <c r="BD84" s="31"/>
      <c r="BE84" s="31"/>
      <c r="BF84" s="31"/>
      <c r="BG84" s="31"/>
      <c r="BH84" s="31"/>
      <c r="BI84" s="31"/>
      <c r="BJ84" s="31"/>
      <c r="BK84" s="31"/>
      <c r="BL84" s="31"/>
      <c r="BM84" s="31"/>
      <c r="BN84" s="31"/>
      <c r="BO84" s="31"/>
      <c r="BP84" s="31"/>
      <c r="BQ84" s="31"/>
      <c r="BR84" s="9"/>
      <c r="BS84" s="9"/>
      <c r="BT84" s="9"/>
      <c r="BU84" s="9"/>
      <c r="BV84" s="9"/>
      <c r="BW84" s="9"/>
      <c r="BX84" s="9"/>
      <c r="BY84" s="9"/>
      <c r="BZ84" s="7"/>
    </row>
    <row r="85" spans="1:79" ht="45" customHeight="1" x14ac:dyDescent="0.3">
      <c r="A85" s="106" t="s">
        <v>3</v>
      </c>
      <c r="B85" s="108"/>
      <c r="C85" s="106" t="s">
        <v>6</v>
      </c>
      <c r="D85" s="107"/>
      <c r="E85" s="107"/>
      <c r="F85" s="107"/>
      <c r="G85" s="107"/>
      <c r="H85" s="107"/>
      <c r="I85" s="108"/>
      <c r="J85" s="106" t="s">
        <v>5</v>
      </c>
      <c r="K85" s="107"/>
      <c r="L85" s="107"/>
      <c r="M85" s="107"/>
      <c r="N85" s="108"/>
      <c r="O85" s="103" t="s">
        <v>63</v>
      </c>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2"/>
      <c r="BR85" s="49"/>
      <c r="BS85" s="49"/>
      <c r="BT85" s="49"/>
      <c r="BU85" s="49"/>
      <c r="BV85" s="49"/>
      <c r="BW85" s="49"/>
      <c r="BX85" s="49"/>
      <c r="BY85" s="49"/>
      <c r="BZ85" s="7"/>
    </row>
    <row r="86" spans="1:79" s="59" customFormat="1" ht="16" customHeight="1" x14ac:dyDescent="0.25">
      <c r="A86" s="239">
        <v>1</v>
      </c>
      <c r="B86" s="239"/>
      <c r="C86" s="239">
        <v>2</v>
      </c>
      <c r="D86" s="239"/>
      <c r="E86" s="239"/>
      <c r="F86" s="239"/>
      <c r="G86" s="239"/>
      <c r="H86" s="239"/>
      <c r="I86" s="239"/>
      <c r="J86" s="239">
        <v>3</v>
      </c>
      <c r="K86" s="239"/>
      <c r="L86" s="239"/>
      <c r="M86" s="239"/>
      <c r="N86" s="239"/>
      <c r="O86" s="71">
        <v>4</v>
      </c>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6"/>
      <c r="BQ86" s="327"/>
      <c r="BR86" s="57"/>
      <c r="BS86" s="57"/>
      <c r="BT86" s="57"/>
      <c r="BU86" s="57"/>
      <c r="BV86" s="57"/>
      <c r="BW86" s="57"/>
      <c r="BX86" s="57"/>
      <c r="BY86" s="57"/>
      <c r="BZ86" s="58"/>
    </row>
    <row r="87" spans="1:79" s="34" customFormat="1" ht="12.75" hidden="1" customHeight="1" x14ac:dyDescent="0.3">
      <c r="A87" s="243" t="s">
        <v>36</v>
      </c>
      <c r="B87" s="243"/>
      <c r="C87" s="130" t="s">
        <v>14</v>
      </c>
      <c r="D87" s="131"/>
      <c r="E87" s="131"/>
      <c r="F87" s="131"/>
      <c r="G87" s="131"/>
      <c r="H87" s="131"/>
      <c r="I87" s="132"/>
      <c r="J87" s="243" t="s">
        <v>15</v>
      </c>
      <c r="K87" s="243"/>
      <c r="L87" s="243"/>
      <c r="M87" s="243"/>
      <c r="N87" s="243"/>
      <c r="O87" s="202" t="s">
        <v>71</v>
      </c>
      <c r="P87" s="203"/>
      <c r="Q87" s="203"/>
      <c r="R87" s="203"/>
      <c r="S87" s="203"/>
      <c r="T87" s="203"/>
      <c r="U87" s="203"/>
      <c r="V87" s="203"/>
      <c r="W87" s="203"/>
      <c r="X87" s="203"/>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7"/>
      <c r="BR87" s="35"/>
      <c r="BS87" s="35"/>
      <c r="BT87" s="33"/>
      <c r="BU87" s="33"/>
      <c r="BV87" s="33"/>
      <c r="BW87" s="33"/>
      <c r="BX87" s="33"/>
      <c r="BY87" s="33"/>
      <c r="BZ87" s="33"/>
      <c r="CA87" s="34" t="s">
        <v>70</v>
      </c>
    </row>
    <row r="88" spans="1:79" s="43" customFormat="1" ht="15" hidden="1" x14ac:dyDescent="0.3">
      <c r="A88" s="262">
        <v>0</v>
      </c>
      <c r="B88" s="262"/>
      <c r="C88" s="262" t="s">
        <v>83</v>
      </c>
      <c r="D88" s="262"/>
      <c r="E88" s="262"/>
      <c r="F88" s="262"/>
      <c r="G88" s="262"/>
      <c r="H88" s="262"/>
      <c r="I88" s="262"/>
      <c r="J88" s="262"/>
      <c r="K88" s="262"/>
      <c r="L88" s="262"/>
      <c r="M88" s="262"/>
      <c r="N88" s="262"/>
      <c r="O88" s="86"/>
      <c r="P88" s="87"/>
      <c r="Q88" s="87"/>
      <c r="R88" s="87"/>
      <c r="S88" s="87"/>
      <c r="T88" s="87"/>
      <c r="U88" s="87"/>
      <c r="V88" s="87"/>
      <c r="W88" s="87"/>
      <c r="X88" s="87"/>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5"/>
      <c r="BR88" s="41"/>
      <c r="BS88" s="41"/>
      <c r="BT88" s="41"/>
      <c r="BU88" s="41"/>
      <c r="BV88" s="41"/>
      <c r="BW88" s="41"/>
      <c r="BX88" s="41"/>
      <c r="BY88" s="41"/>
      <c r="BZ88" s="42"/>
      <c r="CA88" s="43" t="s">
        <v>65</v>
      </c>
    </row>
    <row r="89" spans="1:79" s="43" customFormat="1" ht="66" hidden="1" customHeight="1" x14ac:dyDescent="0.3">
      <c r="A89" s="262">
        <v>0</v>
      </c>
      <c r="B89" s="262"/>
      <c r="C89" s="238" t="s">
        <v>417</v>
      </c>
      <c r="D89" s="238"/>
      <c r="E89" s="238"/>
      <c r="F89" s="238"/>
      <c r="G89" s="238"/>
      <c r="H89" s="238"/>
      <c r="I89" s="238"/>
      <c r="J89" s="239" t="s">
        <v>311</v>
      </c>
      <c r="K89" s="239"/>
      <c r="L89" s="239"/>
      <c r="M89" s="239"/>
      <c r="N89" s="239"/>
      <c r="O89" s="351" t="s">
        <v>418</v>
      </c>
      <c r="P89" s="352"/>
      <c r="Q89" s="352"/>
      <c r="R89" s="352"/>
      <c r="S89" s="352"/>
      <c r="T89" s="352"/>
      <c r="U89" s="352"/>
      <c r="V89" s="352"/>
      <c r="W89" s="352"/>
      <c r="X89" s="352"/>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4"/>
      <c r="BR89" s="41"/>
      <c r="BS89" s="41"/>
      <c r="BT89" s="41"/>
      <c r="BU89" s="41"/>
      <c r="BV89" s="41"/>
      <c r="BW89" s="41"/>
      <c r="BX89" s="41"/>
      <c r="BY89" s="41"/>
      <c r="BZ89" s="42"/>
    </row>
    <row r="90" spans="1:79" s="43" customFormat="1" ht="15" hidden="1" x14ac:dyDescent="0.3">
      <c r="A90" s="262">
        <v>0</v>
      </c>
      <c r="B90" s="262"/>
      <c r="C90" s="262" t="s">
        <v>89</v>
      </c>
      <c r="D90" s="262"/>
      <c r="E90" s="262"/>
      <c r="F90" s="262"/>
      <c r="G90" s="262"/>
      <c r="H90" s="262"/>
      <c r="I90" s="262"/>
      <c r="J90" s="262"/>
      <c r="K90" s="262"/>
      <c r="L90" s="262"/>
      <c r="M90" s="262"/>
      <c r="N90" s="262"/>
      <c r="O90" s="86"/>
      <c r="P90" s="87"/>
      <c r="Q90" s="87"/>
      <c r="R90" s="87"/>
      <c r="S90" s="87"/>
      <c r="T90" s="87"/>
      <c r="U90" s="87"/>
      <c r="V90" s="87"/>
      <c r="W90" s="87"/>
      <c r="X90" s="87"/>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5"/>
      <c r="BR90" s="41"/>
      <c r="BS90" s="41"/>
      <c r="BT90" s="41"/>
      <c r="BU90" s="41"/>
      <c r="BV90" s="41"/>
      <c r="BW90" s="41"/>
      <c r="BX90" s="41"/>
      <c r="BY90" s="41"/>
      <c r="BZ90" s="42"/>
    </row>
    <row r="91" spans="1:79" s="43" customFormat="1" ht="57" hidden="1" customHeight="1" x14ac:dyDescent="0.3">
      <c r="A91" s="262">
        <v>0</v>
      </c>
      <c r="B91" s="262"/>
      <c r="C91" s="238" t="s">
        <v>416</v>
      </c>
      <c r="D91" s="238"/>
      <c r="E91" s="238"/>
      <c r="F91" s="238"/>
      <c r="G91" s="238"/>
      <c r="H91" s="238"/>
      <c r="I91" s="238"/>
      <c r="J91" s="239" t="s">
        <v>86</v>
      </c>
      <c r="K91" s="239"/>
      <c r="L91" s="239"/>
      <c r="M91" s="239"/>
      <c r="N91" s="239"/>
      <c r="O91" s="77" t="s">
        <v>419</v>
      </c>
      <c r="P91" s="78"/>
      <c r="Q91" s="78"/>
      <c r="R91" s="78"/>
      <c r="S91" s="78"/>
      <c r="T91" s="78"/>
      <c r="U91" s="78"/>
      <c r="V91" s="78"/>
      <c r="W91" s="78"/>
      <c r="X91" s="78"/>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1"/>
      <c r="BR91" s="41"/>
      <c r="BS91" s="41"/>
      <c r="BT91" s="41"/>
      <c r="BU91" s="41"/>
      <c r="BV91" s="41"/>
      <c r="BW91" s="41"/>
      <c r="BX91" s="41"/>
      <c r="BY91" s="41"/>
      <c r="BZ91" s="42"/>
    </row>
    <row r="92" spans="1:79" s="43" customFormat="1" ht="15" hidden="1" x14ac:dyDescent="0.3">
      <c r="A92" s="262">
        <v>0</v>
      </c>
      <c r="B92" s="262"/>
      <c r="C92" s="262" t="s">
        <v>92</v>
      </c>
      <c r="D92" s="262"/>
      <c r="E92" s="262"/>
      <c r="F92" s="262"/>
      <c r="G92" s="262"/>
      <c r="H92" s="262"/>
      <c r="I92" s="262"/>
      <c r="J92" s="262"/>
      <c r="K92" s="262"/>
      <c r="L92" s="262"/>
      <c r="M92" s="262"/>
      <c r="N92" s="262"/>
      <c r="O92" s="86"/>
      <c r="P92" s="87"/>
      <c r="Q92" s="87"/>
      <c r="R92" s="87"/>
      <c r="S92" s="87"/>
      <c r="T92" s="87"/>
      <c r="U92" s="87"/>
      <c r="V92" s="87"/>
      <c r="W92" s="87"/>
      <c r="X92" s="87"/>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5"/>
      <c r="BR92" s="41"/>
      <c r="BS92" s="41"/>
      <c r="BT92" s="41"/>
      <c r="BU92" s="41"/>
      <c r="BV92" s="41"/>
      <c r="BW92" s="41"/>
      <c r="BX92" s="41"/>
      <c r="BY92" s="41"/>
      <c r="BZ92" s="42"/>
    </row>
    <row r="93" spans="1:79" s="43" customFormat="1" ht="15" hidden="1" x14ac:dyDescent="0.3">
      <c r="A93" s="262">
        <v>0</v>
      </c>
      <c r="B93" s="262"/>
      <c r="C93" s="262"/>
      <c r="D93" s="262"/>
      <c r="E93" s="262"/>
      <c r="F93" s="262"/>
      <c r="G93" s="262"/>
      <c r="H93" s="262"/>
      <c r="I93" s="262"/>
      <c r="J93" s="262"/>
      <c r="K93" s="262"/>
      <c r="L93" s="262"/>
      <c r="M93" s="262"/>
      <c r="N93" s="262"/>
      <c r="O93" s="86"/>
      <c r="P93" s="87"/>
      <c r="Q93" s="87"/>
      <c r="R93" s="87"/>
      <c r="S93" s="87"/>
      <c r="T93" s="87"/>
      <c r="U93" s="87"/>
      <c r="V93" s="87"/>
      <c r="W93" s="87"/>
      <c r="X93" s="87"/>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5"/>
      <c r="BR93" s="41"/>
      <c r="BS93" s="41"/>
      <c r="BT93" s="41"/>
      <c r="BU93" s="41"/>
      <c r="BV93" s="41"/>
      <c r="BW93" s="41"/>
      <c r="BX93" s="41"/>
      <c r="BY93" s="41"/>
      <c r="BZ93" s="42"/>
    </row>
    <row r="94" spans="1:79" s="43" customFormat="1" ht="15" hidden="1" x14ac:dyDescent="0.3">
      <c r="A94" s="262">
        <v>0</v>
      </c>
      <c r="B94" s="262"/>
      <c r="C94" s="262" t="s">
        <v>95</v>
      </c>
      <c r="D94" s="262"/>
      <c r="E94" s="262"/>
      <c r="F94" s="262"/>
      <c r="G94" s="262"/>
      <c r="H94" s="262"/>
      <c r="I94" s="262"/>
      <c r="J94" s="262"/>
      <c r="K94" s="262"/>
      <c r="L94" s="262"/>
      <c r="M94" s="262"/>
      <c r="N94" s="262"/>
      <c r="O94" s="86"/>
      <c r="P94" s="87"/>
      <c r="Q94" s="87"/>
      <c r="R94" s="87"/>
      <c r="S94" s="87"/>
      <c r="T94" s="87"/>
      <c r="U94" s="87"/>
      <c r="V94" s="87"/>
      <c r="W94" s="87"/>
      <c r="X94" s="87"/>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5"/>
      <c r="BR94" s="41"/>
      <c r="BS94" s="41"/>
      <c r="BT94" s="41"/>
      <c r="BU94" s="41"/>
      <c r="BV94" s="41"/>
      <c r="BW94" s="41"/>
      <c r="BX94" s="41"/>
      <c r="BY94" s="41"/>
      <c r="BZ94" s="42"/>
    </row>
    <row r="95" spans="1:79" s="43" customFormat="1" ht="15" hidden="1" x14ac:dyDescent="0.3">
      <c r="A95" s="262">
        <v>0</v>
      </c>
      <c r="B95" s="262"/>
      <c r="C95" s="262"/>
      <c r="D95" s="262"/>
      <c r="E95" s="262"/>
      <c r="F95" s="262"/>
      <c r="G95" s="262"/>
      <c r="H95" s="262"/>
      <c r="I95" s="262"/>
      <c r="J95" s="262"/>
      <c r="K95" s="262"/>
      <c r="L95" s="262"/>
      <c r="M95" s="262"/>
      <c r="N95" s="262"/>
      <c r="O95" s="86"/>
      <c r="P95" s="87"/>
      <c r="Q95" s="87"/>
      <c r="R95" s="87"/>
      <c r="S95" s="87"/>
      <c r="T95" s="87"/>
      <c r="U95" s="87"/>
      <c r="V95" s="87"/>
      <c r="W95" s="87"/>
      <c r="X95" s="87"/>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5"/>
      <c r="BR95" s="41"/>
      <c r="BS95" s="41"/>
      <c r="BT95" s="41"/>
      <c r="BU95" s="41"/>
      <c r="BV95" s="41"/>
      <c r="BW95" s="41"/>
      <c r="BX95" s="41"/>
      <c r="BY95" s="41"/>
      <c r="BZ95" s="42"/>
    </row>
    <row r="96" spans="1:79" ht="15.5" x14ac:dyDescent="0.3">
      <c r="A96" s="28"/>
      <c r="B96" s="28"/>
      <c r="C96" s="29"/>
      <c r="D96" s="29"/>
      <c r="E96" s="29"/>
      <c r="F96" s="29"/>
      <c r="G96" s="29"/>
      <c r="H96" s="29"/>
      <c r="I96" s="29"/>
      <c r="J96" s="29"/>
      <c r="K96" s="29"/>
      <c r="L96" s="29"/>
      <c r="M96" s="29"/>
      <c r="N96" s="29"/>
      <c r="O96" s="29"/>
      <c r="P96" s="29"/>
      <c r="Q96" s="29"/>
      <c r="R96" s="29"/>
      <c r="S96" s="29"/>
      <c r="T96" s="29"/>
      <c r="U96" s="29"/>
      <c r="V96" s="29"/>
      <c r="W96" s="29"/>
      <c r="X96" s="29"/>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c r="AY96" s="31"/>
      <c r="AZ96" s="31"/>
      <c r="BA96" s="31"/>
      <c r="BB96" s="31"/>
      <c r="BC96" s="31"/>
      <c r="BD96" s="31"/>
      <c r="BE96" s="31"/>
      <c r="BF96" s="31"/>
      <c r="BG96" s="31"/>
      <c r="BH96" s="31"/>
      <c r="BI96" s="31"/>
      <c r="BJ96" s="31"/>
      <c r="BK96" s="31"/>
      <c r="BL96" s="31"/>
      <c r="BM96" s="31"/>
      <c r="BN96" s="31"/>
      <c r="BO96" s="31"/>
      <c r="BP96" s="31"/>
      <c r="BQ96" s="31"/>
      <c r="BR96" s="9"/>
      <c r="BS96" s="9"/>
      <c r="BT96" s="9"/>
      <c r="BU96" s="9"/>
      <c r="BV96" s="9"/>
      <c r="BW96" s="9"/>
      <c r="BX96" s="9"/>
      <c r="BY96" s="9"/>
      <c r="BZ96" s="7"/>
    </row>
    <row r="97" spans="1:78" ht="16" customHeight="1" x14ac:dyDescent="0.3">
      <c r="A97" s="118" t="s">
        <v>64</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row>
    <row r="98" spans="1:78" ht="47" customHeight="1" x14ac:dyDescent="0.3">
      <c r="A98" s="201" t="s">
        <v>585</v>
      </c>
      <c r="B98" s="201"/>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row>
    <row r="99" spans="1:78" ht="1" customHeight="1" x14ac:dyDescent="0.3">
      <c r="A99" s="28"/>
      <c r="B99" s="28"/>
      <c r="C99" s="29"/>
      <c r="D99" s="29"/>
      <c r="E99" s="29"/>
      <c r="F99" s="29"/>
      <c r="G99" s="29"/>
      <c r="H99" s="29"/>
      <c r="I99" s="29"/>
      <c r="J99" s="29"/>
      <c r="K99" s="29"/>
      <c r="L99" s="29"/>
      <c r="M99" s="29"/>
      <c r="N99" s="29"/>
      <c r="O99" s="29"/>
      <c r="P99" s="29"/>
      <c r="Q99" s="29"/>
      <c r="R99" s="29"/>
      <c r="S99" s="29"/>
      <c r="T99" s="29"/>
      <c r="U99" s="29"/>
      <c r="V99" s="29"/>
      <c r="W99" s="29"/>
      <c r="X99" s="29"/>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c r="AY99" s="31"/>
      <c r="AZ99" s="31"/>
      <c r="BA99" s="31"/>
      <c r="BB99" s="31"/>
      <c r="BC99" s="31"/>
      <c r="BD99" s="31"/>
      <c r="BE99" s="31"/>
      <c r="BF99" s="31"/>
      <c r="BG99" s="31"/>
      <c r="BH99" s="31"/>
      <c r="BI99" s="31"/>
      <c r="BJ99" s="31"/>
      <c r="BK99" s="31"/>
      <c r="BL99" s="31"/>
      <c r="BM99" s="31"/>
      <c r="BN99" s="31"/>
      <c r="BO99" s="31"/>
      <c r="BP99" s="31"/>
      <c r="BQ99" s="31"/>
      <c r="BR99" s="9"/>
      <c r="BS99" s="9"/>
      <c r="BT99" s="9"/>
      <c r="BU99" s="9"/>
      <c r="BV99" s="9"/>
      <c r="BW99" s="9"/>
      <c r="BX99" s="9"/>
      <c r="BY99" s="9"/>
      <c r="BZ99" s="7"/>
    </row>
    <row r="100" spans="1:78" ht="16" customHeight="1" x14ac:dyDescent="0.3">
      <c r="A100" s="118" t="s">
        <v>46</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row>
    <row r="101" spans="1:78" ht="16" customHeight="1" x14ac:dyDescent="0.3">
      <c r="A101" s="201" t="s">
        <v>586</v>
      </c>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row>
    <row r="102" spans="1:78" ht="16" customHeight="1" x14ac:dyDescent="0.3">
      <c r="A102" s="15"/>
      <c r="B102" s="15"/>
      <c r="C102" s="15"/>
      <c r="D102" s="15"/>
      <c r="E102" s="15"/>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row>
    <row r="103" spans="1:78" ht="12" customHeight="1" x14ac:dyDescent="0.3">
      <c r="A103" s="27" t="s">
        <v>76</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row>
    <row r="104" spans="1:78" ht="12" customHeight="1" x14ac:dyDescent="0.3">
      <c r="A104" s="27" t="s">
        <v>67</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row>
    <row r="105" spans="1:78" s="27" customFormat="1" ht="12" customHeight="1" x14ac:dyDescent="0.25">
      <c r="A105" s="27" t="s">
        <v>68</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row>
    <row r="106" spans="1:78" ht="16" customHeight="1" x14ac:dyDescent="0.35">
      <c r="A106" s="26"/>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row>
    <row r="107" spans="1:78" ht="25" customHeight="1" x14ac:dyDescent="0.35">
      <c r="A107" s="208" t="s">
        <v>99</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110"/>
      <c r="X107" s="110"/>
      <c r="Y107" s="110"/>
      <c r="Z107" s="110"/>
      <c r="AA107" s="110"/>
      <c r="AB107" s="110"/>
      <c r="AC107" s="110"/>
      <c r="AD107" s="110"/>
      <c r="AE107" s="110"/>
      <c r="AF107" s="110"/>
      <c r="AG107" s="110"/>
      <c r="AH107" s="110"/>
      <c r="AI107" s="110"/>
      <c r="AJ107" s="110"/>
      <c r="AK107" s="110"/>
      <c r="AL107" s="110"/>
      <c r="AM107" s="110"/>
      <c r="AN107" s="2"/>
      <c r="AO107" s="2"/>
      <c r="AP107" s="206" t="s">
        <v>505</v>
      </c>
      <c r="AQ107" s="206"/>
      <c r="AR107" s="206"/>
      <c r="AS107" s="206"/>
      <c r="AT107" s="206"/>
      <c r="AU107" s="206"/>
      <c r="AV107" s="206"/>
      <c r="AW107" s="206"/>
      <c r="AX107" s="206"/>
      <c r="AY107" s="206"/>
      <c r="AZ107" s="206"/>
      <c r="BA107" s="206"/>
      <c r="BB107" s="206"/>
      <c r="BC107" s="206"/>
      <c r="BD107" s="206"/>
      <c r="BE107" s="206"/>
      <c r="BF107" s="206"/>
      <c r="BG107" s="206"/>
      <c r="BH107" s="206"/>
    </row>
    <row r="108" spans="1:78" x14ac:dyDescent="0.3">
      <c r="W108" s="207" t="s">
        <v>8</v>
      </c>
      <c r="X108" s="207"/>
      <c r="Y108" s="207"/>
      <c r="Z108" s="207"/>
      <c r="AA108" s="207"/>
      <c r="AB108" s="207"/>
      <c r="AC108" s="207"/>
      <c r="AD108" s="207"/>
      <c r="AE108" s="207"/>
      <c r="AF108" s="207"/>
      <c r="AG108" s="207"/>
      <c r="AH108" s="207"/>
      <c r="AI108" s="207"/>
      <c r="AJ108" s="207"/>
      <c r="AK108" s="207"/>
      <c r="AL108" s="207"/>
      <c r="AM108" s="207"/>
      <c r="AN108" s="36"/>
      <c r="AO108" s="36"/>
      <c r="AP108" s="207" t="s">
        <v>72</v>
      </c>
      <c r="AQ108" s="207"/>
      <c r="AR108" s="207"/>
      <c r="AS108" s="207"/>
      <c r="AT108" s="207"/>
      <c r="AU108" s="207"/>
      <c r="AV108" s="207"/>
      <c r="AW108" s="207"/>
      <c r="AX108" s="207"/>
      <c r="AY108" s="207"/>
      <c r="AZ108" s="207"/>
      <c r="BA108" s="207"/>
      <c r="BB108" s="207"/>
      <c r="BC108" s="207"/>
      <c r="BD108" s="207"/>
      <c r="BE108" s="207"/>
      <c r="BF108" s="207"/>
      <c r="BG108" s="207"/>
      <c r="BH108" s="207"/>
    </row>
    <row r="111" spans="1:78" ht="16" customHeight="1" x14ac:dyDescent="0.35">
      <c r="A111" s="205" t="s">
        <v>319</v>
      </c>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110"/>
      <c r="X111" s="110"/>
      <c r="Y111" s="110"/>
      <c r="Z111" s="110"/>
      <c r="AA111" s="110"/>
      <c r="AB111" s="110"/>
      <c r="AC111" s="110"/>
      <c r="AD111" s="110"/>
      <c r="AE111" s="110"/>
      <c r="AF111" s="110"/>
      <c r="AG111" s="110"/>
      <c r="AH111" s="110"/>
      <c r="AI111" s="110"/>
      <c r="AJ111" s="110"/>
      <c r="AK111" s="110"/>
      <c r="AL111" s="110"/>
      <c r="AM111" s="110"/>
      <c r="AN111" s="2"/>
      <c r="AO111" s="2"/>
      <c r="AP111" s="206" t="s">
        <v>100</v>
      </c>
      <c r="AQ111" s="206"/>
      <c r="AR111" s="206"/>
      <c r="AS111" s="206"/>
      <c r="AT111" s="206"/>
      <c r="AU111" s="206"/>
      <c r="AV111" s="206"/>
      <c r="AW111" s="206"/>
      <c r="AX111" s="206"/>
      <c r="AY111" s="206"/>
      <c r="AZ111" s="206"/>
      <c r="BA111" s="206"/>
      <c r="BB111" s="206"/>
      <c r="BC111" s="206"/>
      <c r="BD111" s="206"/>
      <c r="BE111" s="206"/>
      <c r="BF111" s="206"/>
      <c r="BG111" s="206"/>
      <c r="BH111" s="206"/>
    </row>
    <row r="112" spans="1:78" x14ac:dyDescent="0.3">
      <c r="W112" s="207" t="s">
        <v>8</v>
      </c>
      <c r="X112" s="207"/>
      <c r="Y112" s="207"/>
      <c r="Z112" s="207"/>
      <c r="AA112" s="207"/>
      <c r="AB112" s="207"/>
      <c r="AC112" s="207"/>
      <c r="AD112" s="207"/>
      <c r="AE112" s="207"/>
      <c r="AF112" s="207"/>
      <c r="AG112" s="207"/>
      <c r="AH112" s="207"/>
      <c r="AI112" s="207"/>
      <c r="AJ112" s="207"/>
      <c r="AK112" s="207"/>
      <c r="AL112" s="207"/>
      <c r="AM112" s="207"/>
      <c r="AN112" s="36"/>
      <c r="AO112" s="36"/>
      <c r="AP112" s="207" t="s">
        <v>72</v>
      </c>
      <c r="AQ112" s="207"/>
      <c r="AR112" s="207"/>
      <c r="AS112" s="207"/>
      <c r="AT112" s="207"/>
      <c r="AU112" s="207"/>
      <c r="AV112" s="207"/>
      <c r="AW112" s="207"/>
      <c r="AX112" s="207"/>
      <c r="AY112" s="207"/>
      <c r="AZ112" s="207"/>
      <c r="BA112" s="207"/>
      <c r="BB112" s="207"/>
      <c r="BC112" s="207"/>
      <c r="BD112" s="207"/>
      <c r="BE112" s="207"/>
      <c r="BF112" s="207"/>
      <c r="BG112" s="207"/>
      <c r="BH112" s="207"/>
    </row>
  </sheetData>
  <mergeCells count="453">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BI42:BM42"/>
    <mergeCell ref="BN42:BQ42"/>
    <mergeCell ref="A48:B48"/>
    <mergeCell ref="C48:BQ48"/>
    <mergeCell ref="A49:B49"/>
    <mergeCell ref="C49:BQ49"/>
    <mergeCell ref="A50:B50"/>
    <mergeCell ref="C50:BQ50"/>
    <mergeCell ref="AU44:AY44"/>
    <mergeCell ref="AZ44:BC44"/>
    <mergeCell ref="BD44:BH44"/>
    <mergeCell ref="BI44:BM44"/>
    <mergeCell ref="BN44:BQ44"/>
    <mergeCell ref="A46:BQ46"/>
    <mergeCell ref="A44:B44"/>
    <mergeCell ref="C44:Z44"/>
    <mergeCell ref="AA44:AE44"/>
    <mergeCell ref="AF44:AJ44"/>
    <mergeCell ref="AK44:AO44"/>
    <mergeCell ref="AP44:AT44"/>
    <mergeCell ref="A43:B43"/>
    <mergeCell ref="C43:Z43"/>
    <mergeCell ref="AA43:AE43"/>
    <mergeCell ref="AF43:AJ43"/>
    <mergeCell ref="AI55:AM55"/>
    <mergeCell ref="AN55:AR55"/>
    <mergeCell ref="AS55:AX55"/>
    <mergeCell ref="AY55:BC55"/>
    <mergeCell ref="BD55:BH55"/>
    <mergeCell ref="BI55:BN55"/>
    <mergeCell ref="A52:BN52"/>
    <mergeCell ref="A53:BN53"/>
    <mergeCell ref="A54:B55"/>
    <mergeCell ref="C54:R55"/>
    <mergeCell ref="S54:AH54"/>
    <mergeCell ref="AI54:AX54"/>
    <mergeCell ref="AY54:BN54"/>
    <mergeCell ref="S55:W55"/>
    <mergeCell ref="X55:AB55"/>
    <mergeCell ref="AC55:AH55"/>
    <mergeCell ref="A57:B57"/>
    <mergeCell ref="C57:R57"/>
    <mergeCell ref="S57:W57"/>
    <mergeCell ref="X57:AB57"/>
    <mergeCell ref="AC57:AH57"/>
    <mergeCell ref="A56:B56"/>
    <mergeCell ref="C56:R56"/>
    <mergeCell ref="S56:W56"/>
    <mergeCell ref="X56:AB56"/>
    <mergeCell ref="AC56:AH56"/>
    <mergeCell ref="AI57:AM57"/>
    <mergeCell ref="AN57:AR57"/>
    <mergeCell ref="AS57:AX57"/>
    <mergeCell ref="AY57:BC57"/>
    <mergeCell ref="BD57:BH57"/>
    <mergeCell ref="BI57:BN57"/>
    <mergeCell ref="AN56:AR56"/>
    <mergeCell ref="AS56:AX56"/>
    <mergeCell ref="AY56:BC56"/>
    <mergeCell ref="BD56:BH56"/>
    <mergeCell ref="BI56:BN56"/>
    <mergeCell ref="AI56:AM56"/>
    <mergeCell ref="A59:B59"/>
    <mergeCell ref="C59:R59"/>
    <mergeCell ref="S59:W59"/>
    <mergeCell ref="X59:AB59"/>
    <mergeCell ref="AC59:AH59"/>
    <mergeCell ref="A58:B58"/>
    <mergeCell ref="C58:R58"/>
    <mergeCell ref="S58:W58"/>
    <mergeCell ref="X58:AB58"/>
    <mergeCell ref="AC58:AH58"/>
    <mergeCell ref="AI59:AM59"/>
    <mergeCell ref="AN59:AR59"/>
    <mergeCell ref="AS59:AX59"/>
    <mergeCell ref="AY59:BC59"/>
    <mergeCell ref="BD59:BH59"/>
    <mergeCell ref="BI59:BN59"/>
    <mergeCell ref="AN58:AR58"/>
    <mergeCell ref="AS58:AX58"/>
    <mergeCell ref="AY58:BC58"/>
    <mergeCell ref="BD58:BH58"/>
    <mergeCell ref="BI58:BN58"/>
    <mergeCell ref="AI58:AM58"/>
    <mergeCell ref="AI66:AM66"/>
    <mergeCell ref="AN66:AR66"/>
    <mergeCell ref="AD65:AH65"/>
    <mergeCell ref="AI65:AM65"/>
    <mergeCell ref="AN65:AR65"/>
    <mergeCell ref="A61:BQ61"/>
    <mergeCell ref="A62:BQ62"/>
    <mergeCell ref="A64:B65"/>
    <mergeCell ref="C64:I65"/>
    <mergeCell ref="J64:N65"/>
    <mergeCell ref="O64:X65"/>
    <mergeCell ref="Y64:AM64"/>
    <mergeCell ref="AN64:BB64"/>
    <mergeCell ref="BC64:BQ64"/>
    <mergeCell ref="Y65:AC65"/>
    <mergeCell ref="BH65:BL65"/>
    <mergeCell ref="BM65:BQ65"/>
    <mergeCell ref="AS65:AW65"/>
    <mergeCell ref="AX65:BB65"/>
    <mergeCell ref="BC65:BG65"/>
    <mergeCell ref="AD67:AH67"/>
    <mergeCell ref="AI67:AM67"/>
    <mergeCell ref="AN67:AR67"/>
    <mergeCell ref="AS66:AW66"/>
    <mergeCell ref="AX66:BB66"/>
    <mergeCell ref="BC66:BG66"/>
    <mergeCell ref="BH66:BL66"/>
    <mergeCell ref="BM66:BQ66"/>
    <mergeCell ref="A67:B67"/>
    <mergeCell ref="C67:I67"/>
    <mergeCell ref="J67:N67"/>
    <mergeCell ref="O67:X67"/>
    <mergeCell ref="Y67:AC67"/>
    <mergeCell ref="BH67:BL67"/>
    <mergeCell ref="BM67:BQ67"/>
    <mergeCell ref="AS67:AW67"/>
    <mergeCell ref="AX67:BB67"/>
    <mergeCell ref="BC67:BG67"/>
    <mergeCell ref="A66:B66"/>
    <mergeCell ref="C66:I66"/>
    <mergeCell ref="J66:N66"/>
    <mergeCell ref="O66:X66"/>
    <mergeCell ref="Y66:AC66"/>
    <mergeCell ref="AD66:AH66"/>
    <mergeCell ref="AS68:AW68"/>
    <mergeCell ref="AX68:BB68"/>
    <mergeCell ref="BC68:BG68"/>
    <mergeCell ref="BH68:BL68"/>
    <mergeCell ref="BM68:BQ68"/>
    <mergeCell ref="A69:B69"/>
    <mergeCell ref="C69:I69"/>
    <mergeCell ref="Y69:AC69"/>
    <mergeCell ref="BH69:BL69"/>
    <mergeCell ref="BM69:BQ69"/>
    <mergeCell ref="AS69:AW69"/>
    <mergeCell ref="AX69:BB69"/>
    <mergeCell ref="BC69:BG69"/>
    <mergeCell ref="A68:B68"/>
    <mergeCell ref="C68:I68"/>
    <mergeCell ref="J68:N68"/>
    <mergeCell ref="O68:X68"/>
    <mergeCell ref="Y68:AC68"/>
    <mergeCell ref="AD68:AH68"/>
    <mergeCell ref="AI68:AM68"/>
    <mergeCell ref="AN68:AR68"/>
    <mergeCell ref="BM70:BQ70"/>
    <mergeCell ref="A71:B71"/>
    <mergeCell ref="C71:I71"/>
    <mergeCell ref="Y71:AC71"/>
    <mergeCell ref="BH71:BL71"/>
    <mergeCell ref="BM71:BQ71"/>
    <mergeCell ref="AS71:AW71"/>
    <mergeCell ref="AX71:BB71"/>
    <mergeCell ref="BC71:BG71"/>
    <mergeCell ref="A70:B70"/>
    <mergeCell ref="C70:I70"/>
    <mergeCell ref="Y70:AC70"/>
    <mergeCell ref="AD70:AH70"/>
    <mergeCell ref="AI70:AM70"/>
    <mergeCell ref="AN70:AR70"/>
    <mergeCell ref="J69:N71"/>
    <mergeCell ref="O69:X71"/>
    <mergeCell ref="AD69:AH69"/>
    <mergeCell ref="AI69:AM69"/>
    <mergeCell ref="AN69:AR69"/>
    <mergeCell ref="AI72:AM72"/>
    <mergeCell ref="AN72:AR72"/>
    <mergeCell ref="AD71:AH71"/>
    <mergeCell ref="AI71:AM71"/>
    <mergeCell ref="AN71:AR71"/>
    <mergeCell ref="AS70:AW70"/>
    <mergeCell ref="AX70:BB70"/>
    <mergeCell ref="BC70:BG70"/>
    <mergeCell ref="BH70:BL70"/>
    <mergeCell ref="AD73:AH73"/>
    <mergeCell ref="AI73:AM73"/>
    <mergeCell ref="AN73:AR73"/>
    <mergeCell ref="AS72:AW72"/>
    <mergeCell ref="AX72:BB72"/>
    <mergeCell ref="BC72:BG72"/>
    <mergeCell ref="BH72:BL72"/>
    <mergeCell ref="BM72:BQ72"/>
    <mergeCell ref="A73:B73"/>
    <mergeCell ref="C73:I73"/>
    <mergeCell ref="J73:N73"/>
    <mergeCell ref="O73:X73"/>
    <mergeCell ref="Y73:AC73"/>
    <mergeCell ref="BH73:BL73"/>
    <mergeCell ref="BM73:BQ73"/>
    <mergeCell ref="AS73:AW73"/>
    <mergeCell ref="AX73:BB73"/>
    <mergeCell ref="BC73:BG73"/>
    <mergeCell ref="A72:B72"/>
    <mergeCell ref="C72:I72"/>
    <mergeCell ref="J72:N72"/>
    <mergeCell ref="O72:X72"/>
    <mergeCell ref="Y72:AC72"/>
    <mergeCell ref="AD72:AH72"/>
    <mergeCell ref="AD75:AH75"/>
    <mergeCell ref="AI75:AM75"/>
    <mergeCell ref="AN75:AR75"/>
    <mergeCell ref="AS74:AW74"/>
    <mergeCell ref="AX74:BB74"/>
    <mergeCell ref="BC74:BG74"/>
    <mergeCell ref="BH74:BL74"/>
    <mergeCell ref="BM74:BQ74"/>
    <mergeCell ref="A75:B75"/>
    <mergeCell ref="C75:I75"/>
    <mergeCell ref="J75:N75"/>
    <mergeCell ref="Y75:AC75"/>
    <mergeCell ref="BH75:BL75"/>
    <mergeCell ref="BM75:BQ75"/>
    <mergeCell ref="AS75:AW75"/>
    <mergeCell ref="AX75:BB75"/>
    <mergeCell ref="BC75:BG75"/>
    <mergeCell ref="A74:B74"/>
    <mergeCell ref="C74:I74"/>
    <mergeCell ref="J74:N74"/>
    <mergeCell ref="Y74:AC74"/>
    <mergeCell ref="AD74:AH74"/>
    <mergeCell ref="AI74:AM74"/>
    <mergeCell ref="AN74:AR74"/>
    <mergeCell ref="AS76:AW76"/>
    <mergeCell ref="AX76:BB76"/>
    <mergeCell ref="BC76:BG76"/>
    <mergeCell ref="BH76:BL76"/>
    <mergeCell ref="BM76:BQ76"/>
    <mergeCell ref="A77:B77"/>
    <mergeCell ref="C77:I77"/>
    <mergeCell ref="J77:N77"/>
    <mergeCell ref="O77:X77"/>
    <mergeCell ref="Y77:AC77"/>
    <mergeCell ref="A76:B76"/>
    <mergeCell ref="C76:I76"/>
    <mergeCell ref="J76:N76"/>
    <mergeCell ref="O76:X76"/>
    <mergeCell ref="Y76:AC76"/>
    <mergeCell ref="AD76:AH76"/>
    <mergeCell ref="AI76:AM76"/>
    <mergeCell ref="AN76:AR76"/>
    <mergeCell ref="A79:B79"/>
    <mergeCell ref="C79:I79"/>
    <mergeCell ref="Y79:AC79"/>
    <mergeCell ref="AD79:AH79"/>
    <mergeCell ref="AI79:AM79"/>
    <mergeCell ref="BH77:BL77"/>
    <mergeCell ref="BM77:BQ77"/>
    <mergeCell ref="A78:B78"/>
    <mergeCell ref="C78:I78"/>
    <mergeCell ref="Y78:AC78"/>
    <mergeCell ref="AD78:AH78"/>
    <mergeCell ref="AI78:AM78"/>
    <mergeCell ref="AN78:AR78"/>
    <mergeCell ref="AD77:AH77"/>
    <mergeCell ref="AI77:AM77"/>
    <mergeCell ref="AN77:AR77"/>
    <mergeCell ref="AS77:AW77"/>
    <mergeCell ref="AX77:BB77"/>
    <mergeCell ref="BC77:BG77"/>
    <mergeCell ref="AN79:AR79"/>
    <mergeCell ref="AS79:AW79"/>
    <mergeCell ref="AX79:BB79"/>
    <mergeCell ref="BC79:BG79"/>
    <mergeCell ref="BH79:BL79"/>
    <mergeCell ref="BM79:BQ79"/>
    <mergeCell ref="AS78:AW78"/>
    <mergeCell ref="AX78:BB78"/>
    <mergeCell ref="BC78:BG78"/>
    <mergeCell ref="BH78:BL78"/>
    <mergeCell ref="BM78:BQ78"/>
    <mergeCell ref="BM80:BQ80"/>
    <mergeCell ref="AI80:AM80"/>
    <mergeCell ref="AN80:AR80"/>
    <mergeCell ref="AS80:AW80"/>
    <mergeCell ref="AX80:BB80"/>
    <mergeCell ref="BC80:BG80"/>
    <mergeCell ref="BH80:BL80"/>
    <mergeCell ref="A80:B80"/>
    <mergeCell ref="C80:I80"/>
    <mergeCell ref="J80:N80"/>
    <mergeCell ref="O80:X80"/>
    <mergeCell ref="Y80:AC80"/>
    <mergeCell ref="AD80:AH80"/>
    <mergeCell ref="AX81:BB81"/>
    <mergeCell ref="BC81:BG81"/>
    <mergeCell ref="BH81:BL81"/>
    <mergeCell ref="BM81:BQ81"/>
    <mergeCell ref="A83:BQ83"/>
    <mergeCell ref="A85:B85"/>
    <mergeCell ref="C85:I85"/>
    <mergeCell ref="J85:N85"/>
    <mergeCell ref="O85:BQ85"/>
    <mergeCell ref="A81:B81"/>
    <mergeCell ref="C81:I81"/>
    <mergeCell ref="J81:N81"/>
    <mergeCell ref="O81:X81"/>
    <mergeCell ref="Y81:AC81"/>
    <mergeCell ref="AD81:AH81"/>
    <mergeCell ref="AI81:AM81"/>
    <mergeCell ref="AN81:AR81"/>
    <mergeCell ref="AS81:AW81"/>
    <mergeCell ref="A88:B88"/>
    <mergeCell ref="C88:I88"/>
    <mergeCell ref="J88:N88"/>
    <mergeCell ref="O88:BQ88"/>
    <mergeCell ref="A89:B89"/>
    <mergeCell ref="C89:I89"/>
    <mergeCell ref="J89:N89"/>
    <mergeCell ref="O89:BQ89"/>
    <mergeCell ref="A86:B86"/>
    <mergeCell ref="C86:I86"/>
    <mergeCell ref="J86:N86"/>
    <mergeCell ref="O86:BQ86"/>
    <mergeCell ref="A87:B87"/>
    <mergeCell ref="C87:I87"/>
    <mergeCell ref="J87:N87"/>
    <mergeCell ref="O87:BQ87"/>
    <mergeCell ref="J93:N93"/>
    <mergeCell ref="O93:BQ93"/>
    <mergeCell ref="A90:B90"/>
    <mergeCell ref="C90:I90"/>
    <mergeCell ref="J90:N90"/>
    <mergeCell ref="O90:BQ90"/>
    <mergeCell ref="A91:B91"/>
    <mergeCell ref="C91:I91"/>
    <mergeCell ref="J91:N91"/>
    <mergeCell ref="O91:BQ91"/>
    <mergeCell ref="W112:AM112"/>
    <mergeCell ref="AP112:BH112"/>
    <mergeCell ref="A97:BL97"/>
    <mergeCell ref="A98:BL98"/>
    <mergeCell ref="A100:BL100"/>
    <mergeCell ref="A101:BL101"/>
    <mergeCell ref="A107:V107"/>
    <mergeCell ref="W107:AM107"/>
    <mergeCell ref="AP107:BH107"/>
    <mergeCell ref="O74:X75"/>
    <mergeCell ref="J78:N78"/>
    <mergeCell ref="O78:X78"/>
    <mergeCell ref="J79:N79"/>
    <mergeCell ref="O79:X79"/>
    <mergeCell ref="W108:AM108"/>
    <mergeCell ref="AP108:BH108"/>
    <mergeCell ref="A111:V111"/>
    <mergeCell ref="W111:AM111"/>
    <mergeCell ref="AP111:BH111"/>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s>
  <conditionalFormatting sqref="C84 C99 C68 C88">
    <cfRule type="cellIs" dxfId="302" priority="42" stopIfTrue="1" operator="equal">
      <formula>$C67</formula>
    </cfRule>
  </conditionalFormatting>
  <conditionalFormatting sqref="A68:B68 A84:B84 A88:B88 A99:B99 A58:B58 A82:B82 A96:B96">
    <cfRule type="cellIs" dxfId="301" priority="43" stopIfTrue="1" operator="equal">
      <formula>0</formula>
    </cfRule>
  </conditionalFormatting>
  <conditionalFormatting sqref="A59:B59">
    <cfRule type="cellIs" dxfId="300" priority="41" stopIfTrue="1" operator="equal">
      <formula>0</formula>
    </cfRule>
  </conditionalFormatting>
  <conditionalFormatting sqref="C82">
    <cfRule type="cellIs" dxfId="299" priority="44" stopIfTrue="1" operator="equal">
      <formula>$C68</formula>
    </cfRule>
  </conditionalFormatting>
  <conditionalFormatting sqref="C69">
    <cfRule type="cellIs" dxfId="298" priority="39" stopIfTrue="1" operator="equal">
      <formula>$C68</formula>
    </cfRule>
  </conditionalFormatting>
  <conditionalFormatting sqref="A69:B69">
    <cfRule type="cellIs" dxfId="297" priority="40" stopIfTrue="1" operator="equal">
      <formula>0</formula>
    </cfRule>
  </conditionalFormatting>
  <conditionalFormatting sqref="C70">
    <cfRule type="cellIs" dxfId="296" priority="37" stopIfTrue="1" operator="equal">
      <formula>$C69</formula>
    </cfRule>
  </conditionalFormatting>
  <conditionalFormatting sqref="A70:B70">
    <cfRule type="cellIs" dxfId="295" priority="38" stopIfTrue="1" operator="equal">
      <formula>0</formula>
    </cfRule>
  </conditionalFormatting>
  <conditionalFormatting sqref="C71">
    <cfRule type="cellIs" dxfId="294" priority="35" stopIfTrue="1" operator="equal">
      <formula>$C70</formula>
    </cfRule>
  </conditionalFormatting>
  <conditionalFormatting sqref="A71:B71">
    <cfRule type="cellIs" dxfId="293" priority="36" stopIfTrue="1" operator="equal">
      <formula>0</formula>
    </cfRule>
  </conditionalFormatting>
  <conditionalFormatting sqref="C72">
    <cfRule type="cellIs" dxfId="292" priority="33" stopIfTrue="1" operator="equal">
      <formula>$C71</formula>
    </cfRule>
  </conditionalFormatting>
  <conditionalFormatting sqref="A72:B72">
    <cfRule type="cellIs" dxfId="291" priority="34" stopIfTrue="1" operator="equal">
      <formula>0</formula>
    </cfRule>
  </conditionalFormatting>
  <conditionalFormatting sqref="C74">
    <cfRule type="cellIs" dxfId="290" priority="31" stopIfTrue="1" operator="equal">
      <formula>$C72</formula>
    </cfRule>
  </conditionalFormatting>
  <conditionalFormatting sqref="A74:B74">
    <cfRule type="cellIs" dxfId="289" priority="32" stopIfTrue="1" operator="equal">
      <formula>0</formula>
    </cfRule>
  </conditionalFormatting>
  <conditionalFormatting sqref="C75">
    <cfRule type="cellIs" dxfId="288" priority="29" stopIfTrue="1" operator="equal">
      <formula>$C74</formula>
    </cfRule>
  </conditionalFormatting>
  <conditionalFormatting sqref="A75:B75">
    <cfRule type="cellIs" dxfId="287" priority="30" stopIfTrue="1" operator="equal">
      <formula>0</formula>
    </cfRule>
  </conditionalFormatting>
  <conditionalFormatting sqref="C76">
    <cfRule type="cellIs" dxfId="286" priority="27" stopIfTrue="1" operator="equal">
      <formula>$C75</formula>
    </cfRule>
  </conditionalFormatting>
  <conditionalFormatting sqref="A76:B76">
    <cfRule type="cellIs" dxfId="285" priority="28" stopIfTrue="1" operator="equal">
      <formula>0</formula>
    </cfRule>
  </conditionalFormatting>
  <conditionalFormatting sqref="C77">
    <cfRule type="cellIs" dxfId="284" priority="25" stopIfTrue="1" operator="equal">
      <formula>$C76</formula>
    </cfRule>
  </conditionalFormatting>
  <conditionalFormatting sqref="A77:B77">
    <cfRule type="cellIs" dxfId="283" priority="26" stopIfTrue="1" operator="equal">
      <formula>0</formula>
    </cfRule>
  </conditionalFormatting>
  <conditionalFormatting sqref="C78">
    <cfRule type="cellIs" dxfId="282" priority="23" stopIfTrue="1" operator="equal">
      <formula>$C77</formula>
    </cfRule>
  </conditionalFormatting>
  <conditionalFormatting sqref="A78:B78">
    <cfRule type="cellIs" dxfId="281" priority="24" stopIfTrue="1" operator="equal">
      <formula>0</formula>
    </cfRule>
  </conditionalFormatting>
  <conditionalFormatting sqref="C79">
    <cfRule type="cellIs" dxfId="280" priority="21" stopIfTrue="1" operator="equal">
      <formula>$C78</formula>
    </cfRule>
  </conditionalFormatting>
  <conditionalFormatting sqref="A79:B79">
    <cfRule type="cellIs" dxfId="279" priority="22" stopIfTrue="1" operator="equal">
      <formula>0</formula>
    </cfRule>
  </conditionalFormatting>
  <conditionalFormatting sqref="C80">
    <cfRule type="cellIs" dxfId="278" priority="19" stopIfTrue="1" operator="equal">
      <formula>$C79</formula>
    </cfRule>
  </conditionalFormatting>
  <conditionalFormatting sqref="A80:B80">
    <cfRule type="cellIs" dxfId="277" priority="20" stopIfTrue="1" operator="equal">
      <formula>0</formula>
    </cfRule>
  </conditionalFormatting>
  <conditionalFormatting sqref="C81">
    <cfRule type="cellIs" dxfId="276" priority="17" stopIfTrue="1" operator="equal">
      <formula>$C80</formula>
    </cfRule>
  </conditionalFormatting>
  <conditionalFormatting sqref="A81:B81">
    <cfRule type="cellIs" dxfId="275" priority="18" stopIfTrue="1" operator="equal">
      <formula>0</formula>
    </cfRule>
  </conditionalFormatting>
  <conditionalFormatting sqref="C96">
    <cfRule type="cellIs" dxfId="274" priority="45" stopIfTrue="1" operator="equal">
      <formula>$C88</formula>
    </cfRule>
  </conditionalFormatting>
  <conditionalFormatting sqref="C89">
    <cfRule type="cellIs" dxfId="273" priority="15" stopIfTrue="1" operator="equal">
      <formula>$C88</formula>
    </cfRule>
  </conditionalFormatting>
  <conditionalFormatting sqref="A89:B89">
    <cfRule type="cellIs" dxfId="272" priority="16" stopIfTrue="1" operator="equal">
      <formula>0</formula>
    </cfRule>
  </conditionalFormatting>
  <conditionalFormatting sqref="C90">
    <cfRule type="cellIs" dxfId="271" priority="13" stopIfTrue="1" operator="equal">
      <formula>$C89</formula>
    </cfRule>
  </conditionalFormatting>
  <conditionalFormatting sqref="A90:B90">
    <cfRule type="cellIs" dxfId="270" priority="14" stopIfTrue="1" operator="equal">
      <formula>0</formula>
    </cfRule>
  </conditionalFormatting>
  <conditionalFormatting sqref="C91">
    <cfRule type="cellIs" dxfId="269" priority="11" stopIfTrue="1" operator="equal">
      <formula>$C90</formula>
    </cfRule>
  </conditionalFormatting>
  <conditionalFormatting sqref="A91:B91">
    <cfRule type="cellIs" dxfId="268" priority="12" stopIfTrue="1" operator="equal">
      <formula>0</formula>
    </cfRule>
  </conditionalFormatting>
  <conditionalFormatting sqref="C92">
    <cfRule type="cellIs" dxfId="267" priority="9" stopIfTrue="1" operator="equal">
      <formula>$C91</formula>
    </cfRule>
  </conditionalFormatting>
  <conditionalFormatting sqref="A92:B92">
    <cfRule type="cellIs" dxfId="266" priority="10" stopIfTrue="1" operator="equal">
      <formula>0</formula>
    </cfRule>
  </conditionalFormatting>
  <conditionalFormatting sqref="C93">
    <cfRule type="cellIs" dxfId="265" priority="7" stopIfTrue="1" operator="equal">
      <formula>$C92</formula>
    </cfRule>
  </conditionalFormatting>
  <conditionalFormatting sqref="A93:B93">
    <cfRule type="cellIs" dxfId="264" priority="8" stopIfTrue="1" operator="equal">
      <formula>0</formula>
    </cfRule>
  </conditionalFormatting>
  <conditionalFormatting sqref="C94">
    <cfRule type="cellIs" dxfId="263" priority="5" stopIfTrue="1" operator="equal">
      <formula>$C93</formula>
    </cfRule>
  </conditionalFormatting>
  <conditionalFormatting sqref="A94:B94">
    <cfRule type="cellIs" dxfId="262" priority="6" stopIfTrue="1" operator="equal">
      <formula>0</formula>
    </cfRule>
  </conditionalFormatting>
  <conditionalFormatting sqref="C95">
    <cfRule type="cellIs" dxfId="261" priority="3" stopIfTrue="1" operator="equal">
      <formula>$C94</formula>
    </cfRule>
  </conditionalFormatting>
  <conditionalFormatting sqref="A95:B95">
    <cfRule type="cellIs" dxfId="260" priority="4" stopIfTrue="1" operator="equal">
      <formula>0</formula>
    </cfRule>
  </conditionalFormatting>
  <conditionalFormatting sqref="C73">
    <cfRule type="cellIs" dxfId="259" priority="1" stopIfTrue="1" operator="equal">
      <formula>$C72</formula>
    </cfRule>
  </conditionalFormatting>
  <conditionalFormatting sqref="A73:B73">
    <cfRule type="cellIs" dxfId="258" priority="2" stopIfTrue="1" operator="equal">
      <formula>0</formula>
    </cfRule>
  </conditionalFormatting>
  <pageMargins left="0.70866141732283472" right="0.70866141732283472" top="0.74803149606299213" bottom="0.74803149606299213" header="0.31496062992125984" footer="0.31496062992125984"/>
  <pageSetup paperSize="9"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15</vt:i4>
      </vt:variant>
      <vt:variant>
        <vt:lpstr>Іменовані діапазони</vt:lpstr>
      </vt:variant>
      <vt:variant>
        <vt:i4>12</vt:i4>
      </vt:variant>
    </vt:vector>
  </HeadingPairs>
  <TitlesOfParts>
    <vt:vector size="27" baseType="lpstr">
      <vt:lpstr>3132</vt:lpstr>
      <vt:lpstr>3133</vt:lpstr>
      <vt:lpstr>5011</vt:lpstr>
      <vt:lpstr>5012</vt:lpstr>
      <vt:lpstr>5022</vt:lpstr>
      <vt:lpstr>5031</vt:lpstr>
      <vt:lpstr>5032</vt:lpstr>
      <vt:lpstr>5049</vt:lpstr>
      <vt:lpstr>7640</vt:lpstr>
      <vt:lpstr>5061</vt:lpstr>
      <vt:lpstr>5062</vt:lpstr>
      <vt:lpstr>5063</vt:lpstr>
      <vt:lpstr>6084</vt:lpstr>
      <vt:lpstr>8821</vt:lpstr>
      <vt:lpstr>7670</vt:lpstr>
      <vt:lpstr>'3132'!Область_друку</vt:lpstr>
      <vt:lpstr>'3133'!Область_друку</vt:lpstr>
      <vt:lpstr>'5011'!Область_друку</vt:lpstr>
      <vt:lpstr>'5012'!Область_друку</vt:lpstr>
      <vt:lpstr>'5022'!Область_друку</vt:lpstr>
      <vt:lpstr>'5031'!Область_друку</vt:lpstr>
      <vt:lpstr>'5032'!Область_друку</vt:lpstr>
      <vt:lpstr>'5061'!Область_друку</vt:lpstr>
      <vt:lpstr>'5062'!Область_друку</vt:lpstr>
      <vt:lpstr>'5063'!Область_друку</vt:lpstr>
      <vt:lpstr>'6084'!Область_друку</vt:lpstr>
      <vt:lpstr>'8821'!Область_друку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Шкляревська Олена Олександрівна</cp:lastModifiedBy>
  <cp:lastPrinted>2024-01-24T08:41:41Z</cp:lastPrinted>
  <dcterms:created xsi:type="dcterms:W3CDTF">2016-08-10T10:53:25Z</dcterms:created>
  <dcterms:modified xsi:type="dcterms:W3CDTF">2024-01-24T12:45:24Z</dcterms:modified>
</cp:coreProperties>
</file>