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400" yWindow="1010" windowWidth="27800" windowHeight="14390" tabRatio="522"/>
  </bookViews>
  <sheets>
    <sheet name="Додаток2 КПК1115063" sheetId="15" r:id="rId1"/>
  </sheets>
  <definedNames>
    <definedName name="_xlnm.Print_Area" localSheetId="0">'Додаток2 КПК1115063'!$A$1:$BY$267</definedName>
  </definedNames>
  <calcPr calcId="152511" refMode="R1C1"/>
</workbook>
</file>

<file path=xl/calcChain.xml><?xml version="1.0" encoding="utf-8"?>
<calcChain xmlns="http://schemas.openxmlformats.org/spreadsheetml/2006/main">
  <c r="U163" i="15" l="1"/>
  <c r="U165" i="15"/>
  <c r="T249" i="15" l="1"/>
  <c r="T250" i="15"/>
  <c r="T251" i="15"/>
  <c r="T252" i="15"/>
  <c r="T248" i="15"/>
  <c r="T226" i="15"/>
  <c r="BI165" i="15"/>
  <c r="AY165" i="15"/>
  <c r="AE162" i="15"/>
  <c r="AE161" i="15"/>
  <c r="AE160" i="15"/>
  <c r="AO162" i="15"/>
  <c r="AY162" i="15" s="1"/>
  <c r="BI162" i="15" s="1"/>
  <c r="AO163" i="15"/>
  <c r="AO161" i="15"/>
  <c r="AO160" i="15"/>
  <c r="BI161" i="15"/>
  <c r="BI164" i="15"/>
  <c r="AY163" i="15"/>
  <c r="BI163" i="15" s="1"/>
  <c r="AY161" i="15"/>
  <c r="AF151" i="15"/>
  <c r="BJ133" i="15"/>
  <c r="AO166" i="15" l="1"/>
  <c r="AY160" i="15"/>
  <c r="BI160" i="15" s="1"/>
  <c r="AO240" i="15"/>
  <c r="BG178" i="15"/>
  <c r="BA178" i="15"/>
  <c r="AU178" i="15"/>
  <c r="AL178" i="15"/>
  <c r="AY166" i="15" l="1"/>
  <c r="BI166" i="15" s="1"/>
  <c r="AR81" i="15"/>
  <c r="AR79" i="15"/>
  <c r="AR78" i="15"/>
  <c r="AC81" i="15"/>
  <c r="AC82" i="15"/>
  <c r="AC80" i="15"/>
  <c r="X81" i="15"/>
  <c r="X79" i="15"/>
  <c r="X78" i="15"/>
  <c r="U166" i="15" l="1"/>
  <c r="AU176" i="15"/>
  <c r="BA176" i="15" s="1"/>
  <c r="BG176" i="15" s="1"/>
  <c r="Z178" i="15"/>
  <c r="W178" i="15"/>
  <c r="AU151" i="15" l="1"/>
  <c r="BE151" i="15" s="1"/>
  <c r="BE150" i="15"/>
  <c r="AU150" i="15"/>
  <c r="AP150" i="15"/>
  <c r="AF150" i="15"/>
  <c r="BE148" i="15"/>
  <c r="AU148" i="15"/>
  <c r="AP148" i="15"/>
  <c r="AF148" i="15"/>
  <c r="BE147" i="15"/>
  <c r="AU147" i="15"/>
  <c r="AP147" i="15"/>
  <c r="AF147" i="15"/>
  <c r="BE144" i="15"/>
  <c r="AU144" i="15"/>
  <c r="AP144" i="15"/>
  <c r="AF144" i="15"/>
  <c r="BE141" i="15"/>
  <c r="AU141" i="15"/>
  <c r="AP141" i="15"/>
  <c r="AF141" i="15"/>
  <c r="BT121" i="15"/>
  <c r="AP151" i="15" l="1"/>
  <c r="BJ190" i="15"/>
  <c r="BJ189" i="15"/>
  <c r="BL101" i="15"/>
  <c r="AC46" i="15"/>
  <c r="BL31" i="15"/>
  <c r="BL34" i="15"/>
  <c r="AR83" i="15" l="1"/>
  <c r="AO110" i="15" s="1"/>
  <c r="AO111" i="15" s="1"/>
  <c r="AP198" i="15" s="1"/>
  <c r="AP199" i="15" s="1"/>
  <c r="X83" i="15"/>
  <c r="U110" i="15" s="1"/>
  <c r="U111" i="15" s="1"/>
  <c r="AA198" i="15" s="1"/>
  <c r="AA199" i="15" s="1"/>
  <c r="AR46" i="15"/>
  <c r="AC44" i="15"/>
  <c r="AW44" i="15" s="1"/>
  <c r="AC43" i="15"/>
  <c r="AW43" i="15" s="1"/>
  <c r="X46" i="15"/>
  <c r="AT239" i="15" l="1"/>
  <c r="AJ239" i="15"/>
  <c r="Q240" i="15"/>
  <c r="AU190" i="15"/>
  <c r="AZ190" i="15"/>
  <c r="AP190" i="15"/>
  <c r="AZ189" i="15"/>
  <c r="AU189" i="15"/>
  <c r="AP189" i="15"/>
  <c r="BE133" i="15"/>
  <c r="BE132" i="15"/>
  <c r="BE130" i="15"/>
  <c r="BE128" i="15"/>
  <c r="BE124" i="15"/>
  <c r="BE121" i="15"/>
  <c r="BB102" i="15"/>
  <c r="AS102" i="15"/>
  <c r="AN102" i="15"/>
  <c r="BB101" i="15"/>
  <c r="AS101" i="15"/>
  <c r="AN101" i="15"/>
  <c r="AN62" i="15"/>
  <c r="AS34" i="15"/>
  <c r="AN34" i="15"/>
  <c r="AS32" i="15"/>
  <c r="Z252" i="15" l="1"/>
  <c r="Z251" i="15"/>
  <c r="Z250" i="15"/>
  <c r="Z249" i="15"/>
  <c r="Z248" i="15"/>
  <c r="Z225" i="15"/>
  <c r="Z224" i="15"/>
  <c r="Z226" i="15" l="1"/>
  <c r="Z223" i="15"/>
  <c r="Z222" i="15"/>
  <c r="AK190" i="15"/>
  <c r="AF190" i="15"/>
  <c r="AA190" i="15"/>
  <c r="AE34" i="15"/>
  <c r="AE33" i="15"/>
  <c r="AK189" i="15"/>
  <c r="AF189" i="15"/>
  <c r="AA189" i="15"/>
  <c r="AP133" i="15"/>
  <c r="AP132" i="15"/>
  <c r="AP130" i="15"/>
  <c r="AP129" i="15"/>
  <c r="AK129" i="15"/>
  <c r="AP128" i="15"/>
  <c r="AP125" i="15"/>
  <c r="AP124" i="15"/>
  <c r="AP126" i="15"/>
  <c r="AP122" i="15"/>
  <c r="AP121" i="15"/>
  <c r="AE102" i="15"/>
  <c r="Z102" i="15"/>
  <c r="U102" i="15"/>
  <c r="AE101" i="15"/>
  <c r="Z101" i="15"/>
  <c r="U101" i="15"/>
  <c r="AI62" i="15"/>
  <c r="AE62" i="15"/>
  <c r="AE61" i="15"/>
  <c r="Z62" i="15"/>
  <c r="U62" i="15"/>
  <c r="U34" i="15"/>
  <c r="BT125" i="15" l="1"/>
  <c r="BT124" i="15"/>
  <c r="BG62" i="15"/>
  <c r="BG101" i="15" s="1"/>
  <c r="BG102" i="15" s="1"/>
  <c r="BG34" i="15"/>
  <c r="BE189" i="15" s="1"/>
  <c r="BE190" i="15" l="1"/>
  <c r="BO190" i="15" s="1"/>
  <c r="BO189" i="15"/>
  <c r="BE125" i="15"/>
  <c r="BJ132" i="15" s="1"/>
  <c r="BE122" i="15"/>
  <c r="BL102" i="15"/>
  <c r="BU61" i="15"/>
  <c r="AS62" i="15"/>
  <c r="BB61" i="15"/>
  <c r="AI61" i="15"/>
  <c r="BL62" i="15" l="1"/>
  <c r="AW46" i="15"/>
  <c r="BH240" i="15" l="1"/>
  <c r="AT240" i="15"/>
  <c r="AJ240" i="15"/>
  <c r="BH238" i="15"/>
  <c r="AT238" i="15"/>
  <c r="AJ238" i="15"/>
  <c r="BH237" i="15"/>
  <c r="AT237" i="15"/>
  <c r="AJ237" i="15"/>
  <c r="BH236" i="15"/>
  <c r="AT236" i="15"/>
  <c r="AJ236" i="15"/>
  <c r="BH235" i="15"/>
  <c r="AT235" i="15"/>
  <c r="AJ235" i="15"/>
  <c r="BG226" i="15"/>
  <c r="AQ226" i="15"/>
  <c r="BG225" i="15"/>
  <c r="AQ225" i="15"/>
  <c r="BG224" i="15"/>
  <c r="AQ224" i="15"/>
  <c r="BG223" i="15"/>
  <c r="AQ223" i="15"/>
  <c r="BG222" i="15"/>
  <c r="AQ222" i="15"/>
  <c r="BU102" i="15"/>
  <c r="AI102" i="15"/>
  <c r="BU101" i="15"/>
  <c r="AI101" i="15"/>
  <c r="BG91" i="15"/>
  <c r="AM91" i="15"/>
  <c r="BG82" i="15"/>
  <c r="AM82" i="15"/>
  <c r="BG79" i="15"/>
  <c r="AM79" i="15"/>
  <c r="BG78" i="15"/>
  <c r="AM78" i="15"/>
  <c r="BU70" i="15"/>
  <c r="BB70" i="15"/>
  <c r="AI70" i="15"/>
  <c r="BU62" i="15"/>
  <c r="BB62" i="15"/>
  <c r="BU60" i="15"/>
  <c r="BB60" i="15"/>
  <c r="AI60" i="15"/>
  <c r="BU59" i="15"/>
  <c r="AW81" i="15" s="1"/>
  <c r="BG81" i="15" s="1"/>
  <c r="BB59" i="15"/>
  <c r="AI59" i="15"/>
  <c r="BU58" i="15"/>
  <c r="AM80" i="15" s="1"/>
  <c r="BB58" i="15"/>
  <c r="AI58" i="15"/>
  <c r="BU57" i="15"/>
  <c r="BB57" i="15"/>
  <c r="AI57" i="15"/>
  <c r="BU56" i="15"/>
  <c r="BB56" i="15"/>
  <c r="AI56" i="15"/>
  <c r="BG46" i="15"/>
  <c r="AM46" i="15"/>
  <c r="BG45" i="15"/>
  <c r="AM45" i="15"/>
  <c r="BG44" i="15"/>
  <c r="AM44" i="15"/>
  <c r="BG43" i="15"/>
  <c r="AM43" i="15"/>
  <c r="BG42" i="15"/>
  <c r="AM42" i="15"/>
  <c r="BU34" i="15"/>
  <c r="BB34" i="15"/>
  <c r="BU33" i="15"/>
  <c r="BB33" i="15"/>
  <c r="AI33" i="15"/>
  <c r="BU32" i="15"/>
  <c r="BB32" i="15"/>
  <c r="BU31" i="15"/>
  <c r="BB31" i="15"/>
  <c r="BU30" i="15"/>
  <c r="BB30" i="15"/>
  <c r="AI30" i="15"/>
  <c r="AM81" i="15" l="1"/>
  <c r="AC83" i="15"/>
  <c r="AW80" i="15"/>
  <c r="AI31" i="15"/>
  <c r="AI34" i="15"/>
  <c r="Z31" i="15"/>
  <c r="Z32" i="15"/>
  <c r="AI32" i="15"/>
  <c r="Z110" i="15" l="1"/>
  <c r="AM83" i="15"/>
  <c r="AW83" i="15"/>
  <c r="BG83" i="15" s="1"/>
  <c r="BG80" i="15"/>
  <c r="Z111" i="15" l="1"/>
  <c r="AJ110" i="15"/>
  <c r="AT110" i="15"/>
  <c r="AF198" i="15" l="1"/>
  <c r="AJ111" i="15"/>
  <c r="AU198" i="15"/>
  <c r="BD110" i="15"/>
  <c r="AT111" i="15"/>
  <c r="BD111" i="15" s="1"/>
  <c r="AF199" i="15" l="1"/>
  <c r="AK199" i="15" s="1"/>
  <c r="AK198" i="15"/>
  <c r="AZ198" i="15"/>
  <c r="AZ199" i="15" s="1"/>
  <c r="AU199" i="15"/>
</calcChain>
</file>

<file path=xl/sharedStrings.xml><?xml version="1.0" encoding="utf-8"?>
<sst xmlns="http://schemas.openxmlformats.org/spreadsheetml/2006/main" count="758" uniqueCount="279">
  <si>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</si>
  <si>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</si>
  <si>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</si>
  <si>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</si>
  <si>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</si>
  <si>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</si>
  <si>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</si>
  <si>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</si>
  <si>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</si>
  <si>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</si>
  <si>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</si>
  <si>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</si>
  <si>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</si>
  <si>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</si>
  <si>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</si>
  <si>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</si>
  <si>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</si>
  <si>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</si>
  <si>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</si>
  <si>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</si>
  <si>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</si>
  <si>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</si>
  <si>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</si>
  <si>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</si>
  <si>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</si>
  <si>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</si>
  <si>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</si>
  <si>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</si>
  <si>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</si>
  <si>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</si>
  <si>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</si>
  <si>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</si>
  <si>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</si>
  <si>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</si>
  <si>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</si>
  <si>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</si>
  <si>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</si>
  <si>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</si>
  <si>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</si>
  <si>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</si>
  <si>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</si>
  <si>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</si>
  <si>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</si>
  <si>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</si>
  <si>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</si>
  <si>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</si>
  <si>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</si>
  <si>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</si>
  <si>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</si>
  <si>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</si>
  <si>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</si>
  <si>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</si>
  <si>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</si>
  <si>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</si>
  <si>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</si>
  <si>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</si>
  <si>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</si>
  <si>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</si>
  <si>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</si>
  <si>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</si>
  <si>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</si>
  <si>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</si>
  <si>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</si>
  <si>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</si>
  <si>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</si>
  <si>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</si>
  <si>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</si>
  <si>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</si>
  <si>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</si>
  <si>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</si>
  <si>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</si>
  <si>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</si>
  <si>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</si>
  <si>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</si>
  <si>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</si>
  <si>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</si>
  <si>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</si>
  <si>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</si>
  <si>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</si>
  <si>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</si>
  <si>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</si>
  <si>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</si>
  <si>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</si>
  <si>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</si>
  <si>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</si>
  <si>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</si>
  <si>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</si>
  <si>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</si>
  <si>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</si>
  <si>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</si>
  <si>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</si>
  <si>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</si>
  <si>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</si>
  <si>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</si>
  <si>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</si>
  <si>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</si>
  <si>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</si>
  <si>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</si>
  <si>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</si>
  <si>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</si>
  <si>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</si>
  <si>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</si>
  <si>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</si>
  <si>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</si>
  <si>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</si>
  <si>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</si>
  <si>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</si>
  <si>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</si>
  <si>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</si>
  <si>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</si>
  <si>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</si>
  <si>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</si>
  <si>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</si>
  <si>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</si>
  <si>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</si>
  <si>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</si>
  <si>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</si>
  <si>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</si>
  <si>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</si>
  <si>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</si>
  <si>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</si>
  <si>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</si>
  <si>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</si>
  <si>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</si>
  <si>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</si>
  <si>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</si>
  <si>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</si>
  <si>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</si>
  <si>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</si>
  <si>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</si>
  <si>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</si>
  <si>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</si>
  <si>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</si>
  <si>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</si>
  <si>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</si>
  <si>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</si>
  <si>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</si>
  <si>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</si>
  <si>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</si>
  <si>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</si>
  <si>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</si>
  <si>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</si>
  <si>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</si>
  <si>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</si>
  <si>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</si>
  <si>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</si>
  <si>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</si>
  <si>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</si>
  <si>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</si>
  <si>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</si>
  <si>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</si>
  <si>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</si>
  <si>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</si>
  <si>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</si>
  <si>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</si>
  <si>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</si>
  <si>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</si>
  <si>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</si>
  <si>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</si>
  <si>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</si>
  <si>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</si>
  <si>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</si>
  <si>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</si>
  <si>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</si>
  <si>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</si>
  <si>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</si>
  <si>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</si>
  <si>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</si>
  <si>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</si>
  <si>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</si>
  <si>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</si>
  <si>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</si>
  <si>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</si>
  <si>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</si>
  <si>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</si>
  <si>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</si>
  <si>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</si>
  <si>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</si>
  <si>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</si>
  <si>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Інші поточні видатки</t>
  </si>
  <si>
    <t>затрат</t>
  </si>
  <si>
    <t xml:space="preserve">formula=RC[-16]+RC[-8]                          </t>
  </si>
  <si>
    <t>од.</t>
  </si>
  <si>
    <t>штатний розпис</t>
  </si>
  <si>
    <t>грн.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</si>
  <si>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</si>
  <si>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</si>
  <si>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</si>
  <si>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</si>
  <si>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</si>
  <si>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</si>
  <si>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відсоток захищених статей видатків в структурі загальних обсягів видатків</t>
  </si>
  <si>
    <t>Обов’язкові виплати, у тому числі:</t>
  </si>
  <si>
    <t>посадовий оклад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</si>
  <si>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</si>
  <si>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</si>
  <si>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</si>
  <si>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</si>
  <si>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</si>
  <si>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</si>
  <si>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</si>
  <si>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</si>
  <si>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</si>
  <si>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</si>
  <si>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</si>
  <si>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</si>
  <si>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</si>
  <si>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</si>
  <si>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</si>
  <si>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</si>
  <si>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</si>
  <si>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</si>
  <si>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кошторис</t>
  </si>
  <si>
    <t>осіб</t>
  </si>
  <si>
    <t>надбавки</t>
  </si>
  <si>
    <t>календарний план</t>
  </si>
  <si>
    <t xml:space="preserve">          розрахунок</t>
  </si>
  <si>
    <t>розрахунок до кошторису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</si>
  <si>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</si>
  <si>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</si>
  <si>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</si>
  <si>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</si>
  <si>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</si>
  <si>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кількість техніки, яку планується оновити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</si>
  <si>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</si>
  <si>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</si>
  <si>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0810</t>
  </si>
  <si>
    <t>3) підстави реалізації бюджетної програми</t>
  </si>
  <si>
    <t>середньомісячна кількість складених кошторисів на одного працівника</t>
  </si>
  <si>
    <t>грн</t>
  </si>
  <si>
    <t>кількість складених кошторисів по проведеним заходам</t>
  </si>
  <si>
    <t>од</t>
  </si>
  <si>
    <t>план заходів</t>
  </si>
  <si>
    <t>Кошти, що передаються із загального фонду бюджету до бюджету розвитку (спеціального фонду)</t>
  </si>
  <si>
    <t>Придбання обладнання і предметів довгострокового користування</t>
  </si>
  <si>
    <t>Створення належних умов для виконання функцій централізованої бухгалтерії управління</t>
  </si>
  <si>
    <t>кількість придбаної техніки</t>
  </si>
  <si>
    <t>середні витрати на придбання комп'ютера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</si>
  <si>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</si>
  <si>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рішення десятої сесії ХМР
від 15.12.2021 року №25</t>
  </si>
  <si>
    <t>Василь ГОЛОВАТЮК</t>
  </si>
  <si>
    <t>Олена ШКЛЯРЕВСЬКА</t>
  </si>
  <si>
    <t>БЮДЖЕТНИЙ ЗАПИТ НА 2025-2027 РОКИ індивідуальний (Форма 2025-2)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</si>
  <si>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</si>
  <si>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</si>
  <si>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</si>
  <si>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</si>
  <si>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</si>
  <si>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</si>
  <si>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</si>
  <si>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</si>
  <si>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</si>
  <si>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</si>
  <si>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</si>
  <si>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</si>
  <si>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</si>
  <si>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</si>
  <si>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</si>
  <si>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</si>
  <si>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</si>
  <si>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</si>
  <si>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</si>
  <si>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</si>
  <si>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</si>
  <si>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</si>
  <si>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</si>
  <si>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</si>
  <si>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</si>
  <si>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</si>
  <si>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</si>
  <si>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</si>
  <si>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</si>
  <si>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</si>
  <si>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</si>
  <si>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Спеціалісти</t>
  </si>
  <si>
    <t>Обслуговуючий персонал</t>
  </si>
  <si>
    <t xml:space="preserve">Забезпечення складання і надання кошторисної, звітної, фінансової документації, фінансування установ управління молоді та спорту, згідно із  затвердженими    кошторисами
</t>
  </si>
  <si>
    <t>забезпечення фінансування заходів, закладів управління молоді та спорту, контроль за веденням бухгалтерського обліку та звітності підпорядкованих установ.</t>
  </si>
  <si>
    <t>Інші виплати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</si>
</sst>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0" fontId="14" fillId="0" borderId="2" xfId="0" applyFont="1" applyBorder="1"/>
    <xf numFmtId="0" fontId="14" fillId="0" borderId="3" xfId="0" applyFont="1" applyBorder="1"/>
    <xf numFmtId="0" fontId="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8"/>
  <sheetViews>
    <sheetView tabSelected="1" topLeftCell="W126" zoomScaleNormal="100" workbookViewId="0">
      <selection activeCell="BT134" sqref="BT134"/>
    </sheetView>
  </sheetViews>
  <sheetFormatPr defaultRowHeight="12.5" x14ac:dyDescent="0.25"/>
  <cols>
    <col min="1" max="77" width="2.81640625" customWidth="1"/>
    <col min="78" max="78" width="2.08984375" customWidth="1"/>
    <col min="79" max="79" width="4" hidden="1" customWidth="1"/>
  </cols>
  <sheetData>
    <row r="1" spans="1:79" ht="57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37" t="s">
        <v>115</v>
      </c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9" ht="14.25" customHeight="1" x14ac:dyDescent="0.25">
      <c r="A2" s="38" t="s">
        <v>242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</row>
    <row r="4" spans="1:79" ht="14" customHeight="1" x14ac:dyDescent="0.25">
      <c r="A4" s="5" t="s">
        <v>158</v>
      </c>
      <c r="B4" s="39" t="s">
        <v>201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"/>
      <c r="AH4" s="41">
        <v>11</v>
      </c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3"/>
      <c r="AT4" s="42" t="s">
        <v>204</v>
      </c>
      <c r="AU4" s="41"/>
      <c r="AV4" s="41"/>
      <c r="AW4" s="41"/>
      <c r="AX4" s="41"/>
      <c r="AY4" s="41"/>
      <c r="AZ4" s="41"/>
      <c r="BA4" s="41"/>
      <c r="BB4" s="9"/>
      <c r="BC4" s="3"/>
      <c r="BD4" s="3"/>
      <c r="BE4" s="6"/>
      <c r="BF4" s="6"/>
      <c r="BG4" s="6"/>
      <c r="BH4" s="6"/>
      <c r="BI4" s="6"/>
      <c r="BJ4" s="6"/>
      <c r="BK4" s="6"/>
      <c r="BL4" s="6"/>
    </row>
    <row r="5" spans="1:79" ht="24" customHeight="1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"/>
      <c r="AH5" s="44" t="s">
        <v>160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2"/>
      <c r="AT5" s="44" t="s">
        <v>156</v>
      </c>
      <c r="AU5" s="44"/>
      <c r="AV5" s="44"/>
      <c r="AW5" s="44"/>
      <c r="AX5" s="44"/>
      <c r="AY5" s="44"/>
      <c r="AZ5" s="44"/>
      <c r="BA5" s="44"/>
      <c r="BB5" s="7"/>
      <c r="BC5" s="2"/>
      <c r="BD5" s="2"/>
      <c r="BE5" s="7"/>
      <c r="BF5" s="7"/>
      <c r="BG5" s="7"/>
      <c r="BH5" s="7"/>
      <c r="BI5" s="7"/>
      <c r="BJ5" s="7"/>
      <c r="BK5" s="7"/>
      <c r="BL5" s="7"/>
    </row>
    <row r="6" spans="1:79" x14ac:dyDescent="0.25">
      <c r="BE6" s="8"/>
      <c r="BF6" s="8"/>
      <c r="BG6" s="8"/>
      <c r="BH6" s="8"/>
      <c r="BI6" s="8"/>
      <c r="BJ6" s="8"/>
      <c r="BK6" s="8"/>
      <c r="BL6" s="8"/>
    </row>
    <row r="7" spans="1:79" ht="14" customHeight="1" x14ac:dyDescent="0.25">
      <c r="A7" s="5" t="s">
        <v>161</v>
      </c>
      <c r="B7" s="39" t="s">
        <v>211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3"/>
      <c r="AH7" s="41">
        <v>111</v>
      </c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9"/>
      <c r="BC7" s="42" t="s">
        <v>204</v>
      </c>
      <c r="BD7" s="41"/>
      <c r="BE7" s="41"/>
      <c r="BF7" s="41"/>
      <c r="BG7" s="41"/>
      <c r="BH7" s="41"/>
      <c r="BI7" s="41"/>
      <c r="BJ7" s="41"/>
      <c r="BK7" s="9"/>
      <c r="BL7" s="6"/>
      <c r="BM7" s="10"/>
      <c r="BN7" s="10"/>
      <c r="BO7" s="10"/>
      <c r="BP7" s="9"/>
      <c r="BQ7" s="9"/>
      <c r="BR7" s="9"/>
      <c r="BS7" s="9"/>
      <c r="BT7" s="9"/>
      <c r="BU7" s="9"/>
      <c r="BV7" s="9"/>
      <c r="BW7" s="9"/>
    </row>
    <row r="8" spans="1:79" ht="24" customHeight="1" x14ac:dyDescent="0.25">
      <c r="A8" s="43" t="s">
        <v>154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"/>
      <c r="AH8" s="44" t="s">
        <v>162</v>
      </c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7"/>
      <c r="BC8" s="44" t="s">
        <v>156</v>
      </c>
      <c r="BD8" s="44"/>
      <c r="BE8" s="44"/>
      <c r="BF8" s="44"/>
      <c r="BG8" s="44"/>
      <c r="BH8" s="44"/>
      <c r="BI8" s="44"/>
      <c r="BJ8" s="44"/>
      <c r="BK8" s="13"/>
      <c r="BL8" s="7"/>
      <c r="BM8" s="10"/>
      <c r="BN8" s="10"/>
      <c r="BO8" s="10"/>
      <c r="BP8" s="7"/>
      <c r="BQ8" s="7"/>
      <c r="BR8" s="7"/>
      <c r="BS8" s="7"/>
      <c r="BT8" s="7"/>
      <c r="BU8" s="7"/>
      <c r="BV8" s="7"/>
      <c r="BW8" s="7"/>
    </row>
    <row r="10" spans="1:79" ht="14.25" customHeight="1" x14ac:dyDescent="0.25">
      <c r="A10" s="5" t="s">
        <v>163</v>
      </c>
      <c r="B10" s="41">
        <v>1115063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N10" s="41">
        <v>5063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9"/>
      <c r="AA10" s="51" t="s">
        <v>226</v>
      </c>
      <c r="AB10" s="51"/>
      <c r="AC10" s="51"/>
      <c r="AD10" s="51"/>
      <c r="AE10" s="51"/>
      <c r="AF10" s="51"/>
      <c r="AG10" s="51"/>
      <c r="AH10" s="51"/>
      <c r="AI10" s="51"/>
      <c r="AJ10" s="9"/>
      <c r="AK10" s="52" t="s">
        <v>219</v>
      </c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12"/>
      <c r="BL10" s="42" t="s">
        <v>205</v>
      </c>
      <c r="BM10" s="41"/>
      <c r="BN10" s="41"/>
      <c r="BO10" s="41"/>
      <c r="BP10" s="41"/>
      <c r="BQ10" s="41"/>
      <c r="BR10" s="41"/>
      <c r="BS10" s="41"/>
      <c r="BT10" s="9"/>
      <c r="BU10" s="9"/>
      <c r="BV10" s="9"/>
      <c r="BW10" s="9"/>
      <c r="BX10" s="9"/>
      <c r="BY10" s="9"/>
      <c r="BZ10" s="9"/>
      <c r="CA10" s="9"/>
    </row>
    <row r="11" spans="1:79" ht="25.5" customHeight="1" x14ac:dyDescent="0.25">
      <c r="B11" s="44" t="s">
        <v>164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N11" s="44" t="s">
        <v>166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7"/>
      <c r="AA11" s="53" t="s">
        <v>167</v>
      </c>
      <c r="AB11" s="53"/>
      <c r="AC11" s="53"/>
      <c r="AD11" s="53"/>
      <c r="AE11" s="53"/>
      <c r="AF11" s="53"/>
      <c r="AG11" s="53"/>
      <c r="AH11" s="53"/>
      <c r="AI11" s="53"/>
      <c r="AJ11" s="7"/>
      <c r="AK11" s="54" t="s">
        <v>165</v>
      </c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11"/>
      <c r="BL11" s="44" t="s">
        <v>157</v>
      </c>
      <c r="BM11" s="44"/>
      <c r="BN11" s="44"/>
      <c r="BO11" s="44"/>
      <c r="BP11" s="44"/>
      <c r="BQ11" s="44"/>
      <c r="BR11" s="44"/>
      <c r="BS11" s="44"/>
      <c r="BT11" s="7"/>
      <c r="BU11" s="7"/>
      <c r="BV11" s="7"/>
      <c r="BW11" s="7"/>
      <c r="BX11" s="7"/>
      <c r="BY11" s="7"/>
      <c r="BZ11" s="7"/>
      <c r="CA11" s="7"/>
    </row>
    <row r="13" spans="1:79" ht="14.25" customHeight="1" x14ac:dyDescent="0.25">
      <c r="A13" s="45" t="s">
        <v>243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</row>
    <row r="14" spans="1:79" ht="14.25" customHeight="1" x14ac:dyDescent="0.25">
      <c r="A14" s="45" t="s">
        <v>148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</row>
    <row r="15" spans="1:79" ht="15" customHeight="1" x14ac:dyDescent="0.25">
      <c r="A15" s="46" t="s">
        <v>277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9" ht="15" customHeight="1" x14ac:dyDescent="0.3">
      <c r="A17" s="48" t="s">
        <v>149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</row>
    <row r="18" spans="1:79" ht="25" customHeight="1" x14ac:dyDescent="0.25">
      <c r="A18" s="49" t="s">
        <v>276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</row>
    <row r="19" spans="1:79" ht="11" hidden="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9" ht="14.25" customHeight="1" x14ac:dyDescent="0.25">
      <c r="A20" s="45" t="s">
        <v>227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</row>
    <row r="21" spans="1:79" ht="28" customHeight="1" x14ac:dyDescent="0.25">
      <c r="A21" s="46" t="s">
        <v>200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9" ht="14.25" customHeight="1" x14ac:dyDescent="0.25">
      <c r="A23" s="45" t="s">
        <v>150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</row>
    <row r="24" spans="1:79" ht="14.25" customHeight="1" x14ac:dyDescent="0.25">
      <c r="A24" s="58" t="s">
        <v>244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5">
      <c r="A25" s="59" t="s">
        <v>206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</row>
    <row r="26" spans="1:79" s="25" customFormat="1" ht="20" customHeight="1" x14ac:dyDescent="0.25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6" t="s">
        <v>245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 t="s">
        <v>246</v>
      </c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 t="s">
        <v>247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</row>
    <row r="27" spans="1:79" s="25" customFormat="1" ht="23.5" customHeight="1" x14ac:dyDescent="0.25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55" t="s">
        <v>4</v>
      </c>
      <c r="V27" s="56"/>
      <c r="W27" s="56"/>
      <c r="X27" s="56"/>
      <c r="Y27" s="57"/>
      <c r="Z27" s="55" t="s">
        <v>3</v>
      </c>
      <c r="AA27" s="56"/>
      <c r="AB27" s="56"/>
      <c r="AC27" s="56"/>
      <c r="AD27" s="57"/>
      <c r="AE27" s="55" t="s">
        <v>116</v>
      </c>
      <c r="AF27" s="56"/>
      <c r="AG27" s="56"/>
      <c r="AH27" s="57"/>
      <c r="AI27" s="55" t="s">
        <v>5</v>
      </c>
      <c r="AJ27" s="56"/>
      <c r="AK27" s="56"/>
      <c r="AL27" s="56"/>
      <c r="AM27" s="57"/>
      <c r="AN27" s="55" t="s">
        <v>4</v>
      </c>
      <c r="AO27" s="56"/>
      <c r="AP27" s="56"/>
      <c r="AQ27" s="56"/>
      <c r="AR27" s="57"/>
      <c r="AS27" s="55" t="s">
        <v>3</v>
      </c>
      <c r="AT27" s="56"/>
      <c r="AU27" s="56"/>
      <c r="AV27" s="56"/>
      <c r="AW27" s="57"/>
      <c r="AX27" s="55" t="s">
        <v>116</v>
      </c>
      <c r="AY27" s="56"/>
      <c r="AZ27" s="56"/>
      <c r="BA27" s="57"/>
      <c r="BB27" s="55" t="s">
        <v>96</v>
      </c>
      <c r="BC27" s="56"/>
      <c r="BD27" s="56"/>
      <c r="BE27" s="56"/>
      <c r="BF27" s="57"/>
      <c r="BG27" s="55" t="s">
        <v>4</v>
      </c>
      <c r="BH27" s="56"/>
      <c r="BI27" s="56"/>
      <c r="BJ27" s="56"/>
      <c r="BK27" s="57"/>
      <c r="BL27" s="55" t="s">
        <v>3</v>
      </c>
      <c r="BM27" s="56"/>
      <c r="BN27" s="56"/>
      <c r="BO27" s="56"/>
      <c r="BP27" s="57"/>
      <c r="BQ27" s="55" t="s">
        <v>116</v>
      </c>
      <c r="BR27" s="56"/>
      <c r="BS27" s="56"/>
      <c r="BT27" s="57"/>
      <c r="BU27" s="55" t="s">
        <v>97</v>
      </c>
      <c r="BV27" s="56"/>
      <c r="BW27" s="56"/>
      <c r="BX27" s="56"/>
      <c r="BY27" s="57"/>
    </row>
    <row r="28" spans="1:79" s="25" customFormat="1" ht="15" customHeight="1" x14ac:dyDescent="0.25">
      <c r="A28" s="55">
        <v>1</v>
      </c>
      <c r="B28" s="56"/>
      <c r="C28" s="56"/>
      <c r="D28" s="57"/>
      <c r="E28" s="55">
        <v>2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>
        <v>3</v>
      </c>
      <c r="V28" s="56"/>
      <c r="W28" s="56"/>
      <c r="X28" s="56"/>
      <c r="Y28" s="57"/>
      <c r="Z28" s="55">
        <v>4</v>
      </c>
      <c r="AA28" s="56"/>
      <c r="AB28" s="56"/>
      <c r="AC28" s="56"/>
      <c r="AD28" s="57"/>
      <c r="AE28" s="55">
        <v>5</v>
      </c>
      <c r="AF28" s="56"/>
      <c r="AG28" s="56"/>
      <c r="AH28" s="57"/>
      <c r="AI28" s="55">
        <v>6</v>
      </c>
      <c r="AJ28" s="56"/>
      <c r="AK28" s="56"/>
      <c r="AL28" s="56"/>
      <c r="AM28" s="57"/>
      <c r="AN28" s="55">
        <v>7</v>
      </c>
      <c r="AO28" s="56"/>
      <c r="AP28" s="56"/>
      <c r="AQ28" s="56"/>
      <c r="AR28" s="57"/>
      <c r="AS28" s="55">
        <v>8</v>
      </c>
      <c r="AT28" s="56"/>
      <c r="AU28" s="56"/>
      <c r="AV28" s="56"/>
      <c r="AW28" s="57"/>
      <c r="AX28" s="55">
        <v>9</v>
      </c>
      <c r="AY28" s="56"/>
      <c r="AZ28" s="56"/>
      <c r="BA28" s="57"/>
      <c r="BB28" s="55">
        <v>10</v>
      </c>
      <c r="BC28" s="56"/>
      <c r="BD28" s="56"/>
      <c r="BE28" s="56"/>
      <c r="BF28" s="57"/>
      <c r="BG28" s="55">
        <v>11</v>
      </c>
      <c r="BH28" s="56"/>
      <c r="BI28" s="56"/>
      <c r="BJ28" s="56"/>
      <c r="BK28" s="57"/>
      <c r="BL28" s="55">
        <v>12</v>
      </c>
      <c r="BM28" s="56"/>
      <c r="BN28" s="56"/>
      <c r="BO28" s="56"/>
      <c r="BP28" s="57"/>
      <c r="BQ28" s="55">
        <v>13</v>
      </c>
      <c r="BR28" s="56"/>
      <c r="BS28" s="56"/>
      <c r="BT28" s="57"/>
      <c r="BU28" s="55">
        <v>14</v>
      </c>
      <c r="BV28" s="56"/>
      <c r="BW28" s="56"/>
      <c r="BX28" s="56"/>
      <c r="BY28" s="57"/>
    </row>
    <row r="29" spans="1:79" s="18" customFormat="1" ht="13.5" hidden="1" customHeight="1" x14ac:dyDescent="0.3">
      <c r="A29" s="71" t="s">
        <v>56</v>
      </c>
      <c r="B29" s="72"/>
      <c r="C29" s="72"/>
      <c r="D29" s="73"/>
      <c r="E29" s="71" t="s">
        <v>57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4" t="s">
        <v>65</v>
      </c>
      <c r="V29" s="75"/>
      <c r="W29" s="75"/>
      <c r="X29" s="75"/>
      <c r="Y29" s="76"/>
      <c r="Z29" s="74" t="s">
        <v>66</v>
      </c>
      <c r="AA29" s="75"/>
      <c r="AB29" s="75"/>
      <c r="AC29" s="75"/>
      <c r="AD29" s="76"/>
      <c r="AE29" s="71" t="s">
        <v>91</v>
      </c>
      <c r="AF29" s="72"/>
      <c r="AG29" s="72"/>
      <c r="AH29" s="73"/>
      <c r="AI29" s="68" t="s">
        <v>169</v>
      </c>
      <c r="AJ29" s="69"/>
      <c r="AK29" s="69"/>
      <c r="AL29" s="69"/>
      <c r="AM29" s="70"/>
      <c r="AN29" s="71" t="s">
        <v>67</v>
      </c>
      <c r="AO29" s="72"/>
      <c r="AP29" s="72"/>
      <c r="AQ29" s="72"/>
      <c r="AR29" s="73"/>
      <c r="AS29" s="71" t="s">
        <v>68</v>
      </c>
      <c r="AT29" s="72"/>
      <c r="AU29" s="72"/>
      <c r="AV29" s="72"/>
      <c r="AW29" s="73"/>
      <c r="AX29" s="71" t="s">
        <v>92</v>
      </c>
      <c r="AY29" s="72"/>
      <c r="AZ29" s="72"/>
      <c r="BA29" s="73"/>
      <c r="BB29" s="68" t="s">
        <v>169</v>
      </c>
      <c r="BC29" s="69"/>
      <c r="BD29" s="69"/>
      <c r="BE29" s="69"/>
      <c r="BF29" s="70"/>
      <c r="BG29" s="71" t="s">
        <v>58</v>
      </c>
      <c r="BH29" s="72"/>
      <c r="BI29" s="72"/>
      <c r="BJ29" s="72"/>
      <c r="BK29" s="73"/>
      <c r="BL29" s="71" t="s">
        <v>59</v>
      </c>
      <c r="BM29" s="72"/>
      <c r="BN29" s="72"/>
      <c r="BO29" s="72"/>
      <c r="BP29" s="73"/>
      <c r="BQ29" s="71" t="s">
        <v>93</v>
      </c>
      <c r="BR29" s="72"/>
      <c r="BS29" s="72"/>
      <c r="BT29" s="73"/>
      <c r="BU29" s="68" t="s">
        <v>169</v>
      </c>
      <c r="BV29" s="69"/>
      <c r="BW29" s="69"/>
      <c r="BX29" s="69"/>
      <c r="BY29" s="70"/>
      <c r="CA29" s="18" t="s">
        <v>21</v>
      </c>
    </row>
    <row r="30" spans="1:79" s="19" customFormat="1" ht="22" customHeight="1" x14ac:dyDescent="0.25">
      <c r="A30" s="71"/>
      <c r="B30" s="72"/>
      <c r="C30" s="72"/>
      <c r="D30" s="73"/>
      <c r="E30" s="30" t="s">
        <v>171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6">
        <v>2004516</v>
      </c>
      <c r="V30" s="36"/>
      <c r="W30" s="36"/>
      <c r="X30" s="36"/>
      <c r="Y30" s="36"/>
      <c r="Z30" s="36" t="s">
        <v>172</v>
      </c>
      <c r="AA30" s="36"/>
      <c r="AB30" s="36"/>
      <c r="AC30" s="36"/>
      <c r="AD30" s="36"/>
      <c r="AE30" s="33" t="s">
        <v>172</v>
      </c>
      <c r="AF30" s="34"/>
      <c r="AG30" s="34"/>
      <c r="AH30" s="35"/>
      <c r="AI30" s="33">
        <f>IF(ISNUMBER(U30),U30,0)+IF(ISNUMBER(Z30),Z30,0)</f>
        <v>2004516</v>
      </c>
      <c r="AJ30" s="34"/>
      <c r="AK30" s="34"/>
      <c r="AL30" s="34"/>
      <c r="AM30" s="35"/>
      <c r="AN30" s="33">
        <v>2144181</v>
      </c>
      <c r="AO30" s="34"/>
      <c r="AP30" s="34"/>
      <c r="AQ30" s="34"/>
      <c r="AR30" s="35"/>
      <c r="AS30" s="33" t="s">
        <v>172</v>
      </c>
      <c r="AT30" s="34"/>
      <c r="AU30" s="34"/>
      <c r="AV30" s="34"/>
      <c r="AW30" s="35"/>
      <c r="AX30" s="33" t="s">
        <v>172</v>
      </c>
      <c r="AY30" s="34"/>
      <c r="AZ30" s="34"/>
      <c r="BA30" s="35"/>
      <c r="BB30" s="33">
        <f>IF(ISNUMBER(AN30),AN30,0)+IF(ISNUMBER(AS30),AS30,0)</f>
        <v>2144181</v>
      </c>
      <c r="BC30" s="34"/>
      <c r="BD30" s="34"/>
      <c r="BE30" s="34"/>
      <c r="BF30" s="35"/>
      <c r="BG30" s="33">
        <v>2179540</v>
      </c>
      <c r="BH30" s="34"/>
      <c r="BI30" s="34"/>
      <c r="BJ30" s="34"/>
      <c r="BK30" s="35"/>
      <c r="BL30" s="33" t="s">
        <v>172</v>
      </c>
      <c r="BM30" s="34"/>
      <c r="BN30" s="34"/>
      <c r="BO30" s="34"/>
      <c r="BP30" s="35"/>
      <c r="BQ30" s="33" t="s">
        <v>172</v>
      </c>
      <c r="BR30" s="34"/>
      <c r="BS30" s="34"/>
      <c r="BT30" s="35"/>
      <c r="BU30" s="33">
        <f>IF(ISNUMBER(BG30),BG30,0)+IF(ISNUMBER(BL30),BL30,0)</f>
        <v>2179540</v>
      </c>
      <c r="BV30" s="34"/>
      <c r="BW30" s="34"/>
      <c r="BX30" s="34"/>
      <c r="BY30" s="35"/>
      <c r="CA30" s="19" t="s">
        <v>22</v>
      </c>
    </row>
    <row r="31" spans="1:79" s="19" customFormat="1" ht="35.5" customHeight="1" x14ac:dyDescent="0.25">
      <c r="A31" s="71"/>
      <c r="B31" s="72"/>
      <c r="C31" s="72"/>
      <c r="D31" s="73"/>
      <c r="E31" s="30" t="s">
        <v>173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6" t="s">
        <v>172</v>
      </c>
      <c r="V31" s="36"/>
      <c r="W31" s="36"/>
      <c r="X31" s="36"/>
      <c r="Y31" s="36"/>
      <c r="Z31" s="36">
        <f>Z34-Z33</f>
        <v>39041</v>
      </c>
      <c r="AA31" s="36"/>
      <c r="AB31" s="36"/>
      <c r="AC31" s="36"/>
      <c r="AD31" s="36"/>
      <c r="AE31" s="33">
        <v>0</v>
      </c>
      <c r="AF31" s="34"/>
      <c r="AG31" s="34"/>
      <c r="AH31" s="35"/>
      <c r="AI31" s="33">
        <f>IF(ISNUMBER(U31),U31,0)+IF(ISNUMBER(Z31),Z31,0)</f>
        <v>39041</v>
      </c>
      <c r="AJ31" s="34"/>
      <c r="AK31" s="34"/>
      <c r="AL31" s="34"/>
      <c r="AM31" s="35"/>
      <c r="AN31" s="33" t="s">
        <v>172</v>
      </c>
      <c r="AO31" s="34"/>
      <c r="AP31" s="34"/>
      <c r="AQ31" s="34"/>
      <c r="AR31" s="35"/>
      <c r="AS31" s="33">
        <v>50000</v>
      </c>
      <c r="AT31" s="34"/>
      <c r="AU31" s="34"/>
      <c r="AV31" s="34"/>
      <c r="AW31" s="35"/>
      <c r="AX31" s="33">
        <v>0</v>
      </c>
      <c r="AY31" s="34"/>
      <c r="AZ31" s="34"/>
      <c r="BA31" s="35"/>
      <c r="BB31" s="33">
        <f>IF(ISNUMBER(AN31),AN31,0)+IF(ISNUMBER(AS31),AS31,0)</f>
        <v>50000</v>
      </c>
      <c r="BC31" s="34"/>
      <c r="BD31" s="34"/>
      <c r="BE31" s="34"/>
      <c r="BF31" s="35"/>
      <c r="BG31" s="33" t="s">
        <v>172</v>
      </c>
      <c r="BH31" s="34"/>
      <c r="BI31" s="34"/>
      <c r="BJ31" s="34"/>
      <c r="BK31" s="35"/>
      <c r="BL31" s="33">
        <f>BL32</f>
        <v>129159</v>
      </c>
      <c r="BM31" s="34"/>
      <c r="BN31" s="34"/>
      <c r="BO31" s="34"/>
      <c r="BP31" s="35"/>
      <c r="BQ31" s="33">
        <v>0</v>
      </c>
      <c r="BR31" s="34"/>
      <c r="BS31" s="34"/>
      <c r="BT31" s="35"/>
      <c r="BU31" s="33">
        <f>IF(ISNUMBER(BG31),BG31,0)+IF(ISNUMBER(BL31),BL31,0)</f>
        <v>129159</v>
      </c>
      <c r="BV31" s="34"/>
      <c r="BW31" s="34"/>
      <c r="BX31" s="34"/>
      <c r="BY31" s="35"/>
    </row>
    <row r="32" spans="1:79" s="19" customFormat="1" ht="45.5" customHeight="1" x14ac:dyDescent="0.25">
      <c r="A32" s="71">
        <v>25010300</v>
      </c>
      <c r="B32" s="72"/>
      <c r="C32" s="72"/>
      <c r="D32" s="73"/>
      <c r="E32" s="30" t="s">
        <v>174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6" t="s">
        <v>172</v>
      </c>
      <c r="V32" s="36"/>
      <c r="W32" s="36"/>
      <c r="X32" s="36"/>
      <c r="Y32" s="36"/>
      <c r="Z32" s="36">
        <f>Z31</f>
        <v>39041</v>
      </c>
      <c r="AA32" s="36"/>
      <c r="AB32" s="36"/>
      <c r="AC32" s="36"/>
      <c r="AD32" s="36"/>
      <c r="AE32" s="33">
        <v>0</v>
      </c>
      <c r="AF32" s="34"/>
      <c r="AG32" s="34"/>
      <c r="AH32" s="35"/>
      <c r="AI32" s="33">
        <f>IF(ISNUMBER(U32),U32,0)+IF(ISNUMBER(Z32),Z32,0)</f>
        <v>39041</v>
      </c>
      <c r="AJ32" s="34"/>
      <c r="AK32" s="34"/>
      <c r="AL32" s="34"/>
      <c r="AM32" s="35"/>
      <c r="AN32" s="33" t="s">
        <v>172</v>
      </c>
      <c r="AO32" s="34"/>
      <c r="AP32" s="34"/>
      <c r="AQ32" s="34"/>
      <c r="AR32" s="35"/>
      <c r="AS32" s="33">
        <f>AS31</f>
        <v>50000</v>
      </c>
      <c r="AT32" s="34"/>
      <c r="AU32" s="34"/>
      <c r="AV32" s="34"/>
      <c r="AW32" s="35"/>
      <c r="AX32" s="33">
        <v>0</v>
      </c>
      <c r="AY32" s="34"/>
      <c r="AZ32" s="34"/>
      <c r="BA32" s="35"/>
      <c r="BB32" s="33">
        <f>IF(ISNUMBER(AN32),AN32,0)+IF(ISNUMBER(AS32),AS32,0)</f>
        <v>50000</v>
      </c>
      <c r="BC32" s="34"/>
      <c r="BD32" s="34"/>
      <c r="BE32" s="34"/>
      <c r="BF32" s="35"/>
      <c r="BG32" s="33" t="s">
        <v>172</v>
      </c>
      <c r="BH32" s="34"/>
      <c r="BI32" s="34"/>
      <c r="BJ32" s="34"/>
      <c r="BK32" s="35"/>
      <c r="BL32" s="33">
        <v>129159</v>
      </c>
      <c r="BM32" s="34"/>
      <c r="BN32" s="34"/>
      <c r="BO32" s="34"/>
      <c r="BP32" s="35"/>
      <c r="BQ32" s="33">
        <v>0</v>
      </c>
      <c r="BR32" s="34"/>
      <c r="BS32" s="34"/>
      <c r="BT32" s="35"/>
      <c r="BU32" s="33">
        <f>IF(ISNUMBER(BG32),BG32,0)+IF(ISNUMBER(BL32),BL32,0)</f>
        <v>129159</v>
      </c>
      <c r="BV32" s="34"/>
      <c r="BW32" s="34"/>
      <c r="BX32" s="34"/>
      <c r="BY32" s="35"/>
    </row>
    <row r="33" spans="1:79" s="19" customFormat="1" ht="36" customHeight="1" x14ac:dyDescent="0.25">
      <c r="A33" s="71">
        <v>602400</v>
      </c>
      <c r="B33" s="72"/>
      <c r="C33" s="72"/>
      <c r="D33" s="73"/>
      <c r="E33" s="30" t="s">
        <v>233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6" t="s">
        <v>172</v>
      </c>
      <c r="V33" s="36"/>
      <c r="W33" s="36"/>
      <c r="X33" s="36"/>
      <c r="Y33" s="36"/>
      <c r="Z33" s="36">
        <v>22678</v>
      </c>
      <c r="AA33" s="36"/>
      <c r="AB33" s="36"/>
      <c r="AC33" s="36"/>
      <c r="AD33" s="36"/>
      <c r="AE33" s="33">
        <f>Z33</f>
        <v>22678</v>
      </c>
      <c r="AF33" s="34"/>
      <c r="AG33" s="34"/>
      <c r="AH33" s="35"/>
      <c r="AI33" s="33">
        <f>IF(ISNUMBER(U33),U33,0)+IF(ISNUMBER(Z33),Z33,0)</f>
        <v>22678</v>
      </c>
      <c r="AJ33" s="34"/>
      <c r="AK33" s="34"/>
      <c r="AL33" s="34"/>
      <c r="AM33" s="35"/>
      <c r="AN33" s="33" t="s">
        <v>172</v>
      </c>
      <c r="AO33" s="34"/>
      <c r="AP33" s="34"/>
      <c r="AQ33" s="34"/>
      <c r="AR33" s="35"/>
      <c r="AS33" s="33">
        <v>0</v>
      </c>
      <c r="AT33" s="34"/>
      <c r="AU33" s="34"/>
      <c r="AV33" s="34"/>
      <c r="AW33" s="35"/>
      <c r="AX33" s="33">
        <v>0</v>
      </c>
      <c r="AY33" s="34"/>
      <c r="AZ33" s="34"/>
      <c r="BA33" s="35"/>
      <c r="BB33" s="33">
        <f>IF(ISNUMBER(AN33),AN33,0)+IF(ISNUMBER(AS33),AS33,0)</f>
        <v>0</v>
      </c>
      <c r="BC33" s="34"/>
      <c r="BD33" s="34"/>
      <c r="BE33" s="34"/>
      <c r="BF33" s="35"/>
      <c r="BG33" s="33" t="s">
        <v>172</v>
      </c>
      <c r="BH33" s="34"/>
      <c r="BI33" s="34"/>
      <c r="BJ33" s="34"/>
      <c r="BK33" s="35"/>
      <c r="BL33" s="33">
        <v>0</v>
      </c>
      <c r="BM33" s="34"/>
      <c r="BN33" s="34"/>
      <c r="BO33" s="34"/>
      <c r="BP33" s="35"/>
      <c r="BQ33" s="33">
        <v>0</v>
      </c>
      <c r="BR33" s="34"/>
      <c r="BS33" s="34"/>
      <c r="BT33" s="35"/>
      <c r="BU33" s="33">
        <f>IF(ISNUMBER(BG33),BG33,0)+IF(ISNUMBER(BL33),BL33,0)</f>
        <v>0</v>
      </c>
      <c r="BV33" s="34"/>
      <c r="BW33" s="34"/>
      <c r="BX33" s="34"/>
      <c r="BY33" s="35"/>
    </row>
    <row r="34" spans="1:79" s="20" customFormat="1" ht="19.5" customHeight="1" x14ac:dyDescent="0.25">
      <c r="A34" s="78"/>
      <c r="B34" s="79"/>
      <c r="C34" s="79"/>
      <c r="D34" s="80"/>
      <c r="E34" s="81" t="s">
        <v>147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/>
      <c r="U34" s="122">
        <f>U30</f>
        <v>2004516</v>
      </c>
      <c r="V34" s="122"/>
      <c r="W34" s="122"/>
      <c r="X34" s="122"/>
      <c r="Y34" s="122"/>
      <c r="Z34" s="122">
        <v>61719</v>
      </c>
      <c r="AA34" s="122"/>
      <c r="AB34" s="122"/>
      <c r="AC34" s="122"/>
      <c r="AD34" s="122"/>
      <c r="AE34" s="84">
        <f>AE33</f>
        <v>22678</v>
      </c>
      <c r="AF34" s="85"/>
      <c r="AG34" s="85"/>
      <c r="AH34" s="86"/>
      <c r="AI34" s="84">
        <f>IF(ISNUMBER(U34),U34,0)+IF(ISNUMBER(Z34),Z34,0)</f>
        <v>2066235</v>
      </c>
      <c r="AJ34" s="85"/>
      <c r="AK34" s="85"/>
      <c r="AL34" s="85"/>
      <c r="AM34" s="86"/>
      <c r="AN34" s="84">
        <f>AN30</f>
        <v>2144181</v>
      </c>
      <c r="AO34" s="85"/>
      <c r="AP34" s="85"/>
      <c r="AQ34" s="85"/>
      <c r="AR34" s="86"/>
      <c r="AS34" s="84">
        <f>AS31</f>
        <v>50000</v>
      </c>
      <c r="AT34" s="85"/>
      <c r="AU34" s="85"/>
      <c r="AV34" s="85"/>
      <c r="AW34" s="86"/>
      <c r="AX34" s="84">
        <v>0</v>
      </c>
      <c r="AY34" s="85"/>
      <c r="AZ34" s="85"/>
      <c r="BA34" s="86"/>
      <c r="BB34" s="84">
        <f>IF(ISNUMBER(AN34),AN34,0)+IF(ISNUMBER(AS34),AS34,0)</f>
        <v>2194181</v>
      </c>
      <c r="BC34" s="85"/>
      <c r="BD34" s="85"/>
      <c r="BE34" s="85"/>
      <c r="BF34" s="86"/>
      <c r="BG34" s="84">
        <f>BG30</f>
        <v>2179540</v>
      </c>
      <c r="BH34" s="85"/>
      <c r="BI34" s="85"/>
      <c r="BJ34" s="85"/>
      <c r="BK34" s="86"/>
      <c r="BL34" s="84">
        <f>BL32</f>
        <v>129159</v>
      </c>
      <c r="BM34" s="85"/>
      <c r="BN34" s="85"/>
      <c r="BO34" s="85"/>
      <c r="BP34" s="86"/>
      <c r="BQ34" s="84">
        <v>0</v>
      </c>
      <c r="BR34" s="85"/>
      <c r="BS34" s="85"/>
      <c r="BT34" s="86"/>
      <c r="BU34" s="84">
        <f>IF(ISNUMBER(BG34),BG34,0)+IF(ISNUMBER(BL34),BL34,0)</f>
        <v>2308699</v>
      </c>
      <c r="BV34" s="85"/>
      <c r="BW34" s="85"/>
      <c r="BX34" s="85"/>
      <c r="BY34" s="86"/>
    </row>
    <row r="35" spans="1:79" s="18" customFormat="1" ht="13" x14ac:dyDescent="0.3"/>
    <row r="36" spans="1:79" s="18" customFormat="1" ht="14.25" customHeight="1" x14ac:dyDescent="0.3">
      <c r="A36" s="58" t="s">
        <v>248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s="18" customFormat="1" ht="15" customHeight="1" x14ac:dyDescent="0.3">
      <c r="A37" s="67" t="s">
        <v>206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</row>
    <row r="38" spans="1:79" s="25" customFormat="1" ht="22.5" customHeight="1" x14ac:dyDescent="0.25">
      <c r="A38" s="60" t="s">
        <v>2</v>
      </c>
      <c r="B38" s="61"/>
      <c r="C38" s="61"/>
      <c r="D38" s="62"/>
      <c r="E38" s="60" t="s">
        <v>19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55" t="s">
        <v>210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7"/>
      <c r="AR38" s="66" t="s">
        <v>249</v>
      </c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</row>
    <row r="39" spans="1:79" s="25" customFormat="1" ht="36" customHeight="1" x14ac:dyDescent="0.25">
      <c r="A39" s="63"/>
      <c r="B39" s="64"/>
      <c r="C39" s="64"/>
      <c r="D39" s="65"/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5"/>
      <c r="X39" s="66" t="s">
        <v>4</v>
      </c>
      <c r="Y39" s="66"/>
      <c r="Z39" s="66"/>
      <c r="AA39" s="66"/>
      <c r="AB39" s="66"/>
      <c r="AC39" s="66" t="s">
        <v>3</v>
      </c>
      <c r="AD39" s="66"/>
      <c r="AE39" s="66"/>
      <c r="AF39" s="66"/>
      <c r="AG39" s="66"/>
      <c r="AH39" s="55" t="s">
        <v>116</v>
      </c>
      <c r="AI39" s="56"/>
      <c r="AJ39" s="56"/>
      <c r="AK39" s="56"/>
      <c r="AL39" s="57"/>
      <c r="AM39" s="55" t="s">
        <v>5</v>
      </c>
      <c r="AN39" s="56"/>
      <c r="AO39" s="56"/>
      <c r="AP39" s="56"/>
      <c r="AQ39" s="57"/>
      <c r="AR39" s="55" t="s">
        <v>4</v>
      </c>
      <c r="AS39" s="56"/>
      <c r="AT39" s="56"/>
      <c r="AU39" s="56"/>
      <c r="AV39" s="57"/>
      <c r="AW39" s="55" t="s">
        <v>3</v>
      </c>
      <c r="AX39" s="56"/>
      <c r="AY39" s="56"/>
      <c r="AZ39" s="56"/>
      <c r="BA39" s="57"/>
      <c r="BB39" s="55" t="s">
        <v>116</v>
      </c>
      <c r="BC39" s="56"/>
      <c r="BD39" s="56"/>
      <c r="BE39" s="56"/>
      <c r="BF39" s="57"/>
      <c r="BG39" s="55" t="s">
        <v>96</v>
      </c>
      <c r="BH39" s="56"/>
      <c r="BI39" s="56"/>
      <c r="BJ39" s="56"/>
      <c r="BK39" s="57"/>
    </row>
    <row r="40" spans="1:79" s="25" customFormat="1" ht="15" customHeight="1" x14ac:dyDescent="0.25">
      <c r="A40" s="55">
        <v>1</v>
      </c>
      <c r="B40" s="56"/>
      <c r="C40" s="56"/>
      <c r="D40" s="57"/>
      <c r="E40" s="55">
        <v>2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66">
        <v>3</v>
      </c>
      <c r="Y40" s="66"/>
      <c r="Z40" s="66"/>
      <c r="AA40" s="66"/>
      <c r="AB40" s="66"/>
      <c r="AC40" s="66">
        <v>4</v>
      </c>
      <c r="AD40" s="66"/>
      <c r="AE40" s="66"/>
      <c r="AF40" s="66"/>
      <c r="AG40" s="66"/>
      <c r="AH40" s="66">
        <v>5</v>
      </c>
      <c r="AI40" s="66"/>
      <c r="AJ40" s="66"/>
      <c r="AK40" s="66"/>
      <c r="AL40" s="66"/>
      <c r="AM40" s="66">
        <v>6</v>
      </c>
      <c r="AN40" s="66"/>
      <c r="AO40" s="66"/>
      <c r="AP40" s="66"/>
      <c r="AQ40" s="66"/>
      <c r="AR40" s="55">
        <v>7</v>
      </c>
      <c r="AS40" s="56"/>
      <c r="AT40" s="56"/>
      <c r="AU40" s="56"/>
      <c r="AV40" s="57"/>
      <c r="AW40" s="55">
        <v>8</v>
      </c>
      <c r="AX40" s="56"/>
      <c r="AY40" s="56"/>
      <c r="AZ40" s="56"/>
      <c r="BA40" s="57"/>
      <c r="BB40" s="55">
        <v>9</v>
      </c>
      <c r="BC40" s="56"/>
      <c r="BD40" s="56"/>
      <c r="BE40" s="56"/>
      <c r="BF40" s="57"/>
      <c r="BG40" s="55">
        <v>10</v>
      </c>
      <c r="BH40" s="56"/>
      <c r="BI40" s="56"/>
      <c r="BJ40" s="56"/>
      <c r="BK40" s="57"/>
    </row>
    <row r="41" spans="1:79" s="18" customFormat="1" ht="20.25" hidden="1" customHeight="1" x14ac:dyDescent="0.3">
      <c r="A41" s="71" t="s">
        <v>56</v>
      </c>
      <c r="B41" s="72"/>
      <c r="C41" s="72"/>
      <c r="D41" s="73"/>
      <c r="E41" s="71" t="s">
        <v>57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7" t="s">
        <v>60</v>
      </c>
      <c r="Y41" s="77"/>
      <c r="Z41" s="77"/>
      <c r="AA41" s="77"/>
      <c r="AB41" s="77"/>
      <c r="AC41" s="77" t="s">
        <v>61</v>
      </c>
      <c r="AD41" s="77"/>
      <c r="AE41" s="77"/>
      <c r="AF41" s="77"/>
      <c r="AG41" s="77"/>
      <c r="AH41" s="71" t="s">
        <v>94</v>
      </c>
      <c r="AI41" s="72"/>
      <c r="AJ41" s="72"/>
      <c r="AK41" s="72"/>
      <c r="AL41" s="73"/>
      <c r="AM41" s="68" t="s">
        <v>170</v>
      </c>
      <c r="AN41" s="69"/>
      <c r="AO41" s="69"/>
      <c r="AP41" s="69"/>
      <c r="AQ41" s="70"/>
      <c r="AR41" s="71" t="s">
        <v>62</v>
      </c>
      <c r="AS41" s="72"/>
      <c r="AT41" s="72"/>
      <c r="AU41" s="72"/>
      <c r="AV41" s="73"/>
      <c r="AW41" s="71" t="s">
        <v>63</v>
      </c>
      <c r="AX41" s="72"/>
      <c r="AY41" s="72"/>
      <c r="AZ41" s="72"/>
      <c r="BA41" s="73"/>
      <c r="BB41" s="71" t="s">
        <v>95</v>
      </c>
      <c r="BC41" s="72"/>
      <c r="BD41" s="72"/>
      <c r="BE41" s="72"/>
      <c r="BF41" s="73"/>
      <c r="BG41" s="68" t="s">
        <v>170</v>
      </c>
      <c r="BH41" s="69"/>
      <c r="BI41" s="69"/>
      <c r="BJ41" s="69"/>
      <c r="BK41" s="70"/>
      <c r="CA41" s="18" t="s">
        <v>23</v>
      </c>
    </row>
    <row r="42" spans="1:79" s="19" customFormat="1" ht="21" customHeight="1" x14ac:dyDescent="0.25">
      <c r="A42" s="71"/>
      <c r="B42" s="72"/>
      <c r="C42" s="72"/>
      <c r="D42" s="73"/>
      <c r="E42" s="30" t="s">
        <v>171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3">
        <v>2179079</v>
      </c>
      <c r="Y42" s="34"/>
      <c r="Z42" s="34"/>
      <c r="AA42" s="34"/>
      <c r="AB42" s="35"/>
      <c r="AC42" s="33" t="s">
        <v>172</v>
      </c>
      <c r="AD42" s="34"/>
      <c r="AE42" s="34"/>
      <c r="AF42" s="34"/>
      <c r="AG42" s="35"/>
      <c r="AH42" s="33" t="s">
        <v>172</v>
      </c>
      <c r="AI42" s="34"/>
      <c r="AJ42" s="34"/>
      <c r="AK42" s="34"/>
      <c r="AL42" s="35"/>
      <c r="AM42" s="33">
        <f>IF(ISNUMBER(X42),X42,0)+IF(ISNUMBER(AC42),AC42,0)</f>
        <v>2179079</v>
      </c>
      <c r="AN42" s="34"/>
      <c r="AO42" s="34"/>
      <c r="AP42" s="34"/>
      <c r="AQ42" s="35"/>
      <c r="AR42" s="33">
        <v>2212723</v>
      </c>
      <c r="AS42" s="34"/>
      <c r="AT42" s="34"/>
      <c r="AU42" s="34"/>
      <c r="AV42" s="35"/>
      <c r="AW42" s="33" t="s">
        <v>172</v>
      </c>
      <c r="AX42" s="34"/>
      <c r="AY42" s="34"/>
      <c r="AZ42" s="34"/>
      <c r="BA42" s="35"/>
      <c r="BB42" s="33" t="s">
        <v>172</v>
      </c>
      <c r="BC42" s="34"/>
      <c r="BD42" s="34"/>
      <c r="BE42" s="34"/>
      <c r="BF42" s="35"/>
      <c r="BG42" s="36">
        <f>IF(ISNUMBER(AR42),AR42,0)+IF(ISNUMBER(AW42),AW42,0)</f>
        <v>2212723</v>
      </c>
      <c r="BH42" s="36"/>
      <c r="BI42" s="36"/>
      <c r="BJ42" s="36"/>
      <c r="BK42" s="36"/>
      <c r="CA42" s="19" t="s">
        <v>24</v>
      </c>
    </row>
    <row r="43" spans="1:79" s="19" customFormat="1" ht="31.5" customHeight="1" x14ac:dyDescent="0.25">
      <c r="A43" s="71"/>
      <c r="B43" s="72"/>
      <c r="C43" s="72"/>
      <c r="D43" s="73"/>
      <c r="E43" s="30" t="s">
        <v>173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3" t="s">
        <v>172</v>
      </c>
      <c r="Y43" s="34"/>
      <c r="Z43" s="34"/>
      <c r="AA43" s="34"/>
      <c r="AB43" s="35"/>
      <c r="AC43" s="33">
        <f>BL31</f>
        <v>129159</v>
      </c>
      <c r="AD43" s="34"/>
      <c r="AE43" s="34"/>
      <c r="AF43" s="34"/>
      <c r="AG43" s="35"/>
      <c r="AH43" s="33">
        <v>0</v>
      </c>
      <c r="AI43" s="34"/>
      <c r="AJ43" s="34"/>
      <c r="AK43" s="34"/>
      <c r="AL43" s="35"/>
      <c r="AM43" s="33">
        <f>IF(ISNUMBER(X43),X43,0)+IF(ISNUMBER(AC43),AC43,0)</f>
        <v>129159</v>
      </c>
      <c r="AN43" s="34"/>
      <c r="AO43" s="34"/>
      <c r="AP43" s="34"/>
      <c r="AQ43" s="35"/>
      <c r="AR43" s="33" t="s">
        <v>172</v>
      </c>
      <c r="AS43" s="34"/>
      <c r="AT43" s="34"/>
      <c r="AU43" s="34"/>
      <c r="AV43" s="35"/>
      <c r="AW43" s="33">
        <f>AC43</f>
        <v>129159</v>
      </c>
      <c r="AX43" s="34"/>
      <c r="AY43" s="34"/>
      <c r="AZ43" s="34"/>
      <c r="BA43" s="35"/>
      <c r="BB43" s="33">
        <v>0</v>
      </c>
      <c r="BC43" s="34"/>
      <c r="BD43" s="34"/>
      <c r="BE43" s="34"/>
      <c r="BF43" s="35"/>
      <c r="BG43" s="36">
        <f>IF(ISNUMBER(AR43),AR43,0)+IF(ISNUMBER(AW43),AW43,0)</f>
        <v>129159</v>
      </c>
      <c r="BH43" s="36"/>
      <c r="BI43" s="36"/>
      <c r="BJ43" s="36"/>
      <c r="BK43" s="36"/>
    </row>
    <row r="44" spans="1:79" s="19" customFormat="1" ht="52" customHeight="1" x14ac:dyDescent="0.25">
      <c r="A44" s="71">
        <v>25010300</v>
      </c>
      <c r="B44" s="72"/>
      <c r="C44" s="72"/>
      <c r="D44" s="73"/>
      <c r="E44" s="30" t="s">
        <v>174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33" t="s">
        <v>172</v>
      </c>
      <c r="Y44" s="34"/>
      <c r="Z44" s="34"/>
      <c r="AA44" s="34"/>
      <c r="AB44" s="35"/>
      <c r="AC44" s="33">
        <f>BL32</f>
        <v>129159</v>
      </c>
      <c r="AD44" s="34"/>
      <c r="AE44" s="34"/>
      <c r="AF44" s="34"/>
      <c r="AG44" s="35"/>
      <c r="AH44" s="33">
        <v>0</v>
      </c>
      <c r="AI44" s="34"/>
      <c r="AJ44" s="34"/>
      <c r="AK44" s="34"/>
      <c r="AL44" s="35"/>
      <c r="AM44" s="33">
        <f>IF(ISNUMBER(X44),X44,0)+IF(ISNUMBER(AC44),AC44,0)</f>
        <v>129159</v>
      </c>
      <c r="AN44" s="34"/>
      <c r="AO44" s="34"/>
      <c r="AP44" s="34"/>
      <c r="AQ44" s="35"/>
      <c r="AR44" s="33" t="s">
        <v>172</v>
      </c>
      <c r="AS44" s="34"/>
      <c r="AT44" s="34"/>
      <c r="AU44" s="34"/>
      <c r="AV44" s="35"/>
      <c r="AW44" s="33">
        <f>AC44</f>
        <v>129159</v>
      </c>
      <c r="AX44" s="34"/>
      <c r="AY44" s="34"/>
      <c r="AZ44" s="34"/>
      <c r="BA44" s="35"/>
      <c r="BB44" s="33">
        <v>0</v>
      </c>
      <c r="BC44" s="34"/>
      <c r="BD44" s="34"/>
      <c r="BE44" s="34"/>
      <c r="BF44" s="35"/>
      <c r="BG44" s="36">
        <f>IF(ISNUMBER(AR44),AR44,0)+IF(ISNUMBER(AW44),AW44,0)</f>
        <v>129159</v>
      </c>
      <c r="BH44" s="36"/>
      <c r="BI44" s="36"/>
      <c r="BJ44" s="36"/>
      <c r="BK44" s="36"/>
    </row>
    <row r="45" spans="1:79" s="19" customFormat="1" ht="70.5" hidden="1" customHeight="1" x14ac:dyDescent="0.25">
      <c r="A45" s="71">
        <v>25020200</v>
      </c>
      <c r="B45" s="72"/>
      <c r="C45" s="72"/>
      <c r="D45" s="73"/>
      <c r="E45" s="30" t="s">
        <v>218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33" t="s">
        <v>172</v>
      </c>
      <c r="Y45" s="34"/>
      <c r="Z45" s="34"/>
      <c r="AA45" s="34"/>
      <c r="AB45" s="35"/>
      <c r="AC45" s="33">
        <v>0</v>
      </c>
      <c r="AD45" s="34"/>
      <c r="AE45" s="34"/>
      <c r="AF45" s="34"/>
      <c r="AG45" s="35"/>
      <c r="AH45" s="33">
        <v>0</v>
      </c>
      <c r="AI45" s="34"/>
      <c r="AJ45" s="34"/>
      <c r="AK45" s="34"/>
      <c r="AL45" s="35"/>
      <c r="AM45" s="33">
        <f>IF(ISNUMBER(X45),X45,0)+IF(ISNUMBER(AC45),AC45,0)</f>
        <v>0</v>
      </c>
      <c r="AN45" s="34"/>
      <c r="AO45" s="34"/>
      <c r="AP45" s="34"/>
      <c r="AQ45" s="35"/>
      <c r="AR45" s="33" t="s">
        <v>172</v>
      </c>
      <c r="AS45" s="34"/>
      <c r="AT45" s="34"/>
      <c r="AU45" s="34"/>
      <c r="AV45" s="35"/>
      <c r="AW45" s="33">
        <v>0</v>
      </c>
      <c r="AX45" s="34"/>
      <c r="AY45" s="34"/>
      <c r="AZ45" s="34"/>
      <c r="BA45" s="35"/>
      <c r="BB45" s="33">
        <v>0</v>
      </c>
      <c r="BC45" s="34"/>
      <c r="BD45" s="34"/>
      <c r="BE45" s="34"/>
      <c r="BF45" s="35"/>
      <c r="BG45" s="36">
        <f>IF(ISNUMBER(AR45),AR45,0)+IF(ISNUMBER(AW45),AW45,0)</f>
        <v>0</v>
      </c>
      <c r="BH45" s="36"/>
      <c r="BI45" s="36"/>
      <c r="BJ45" s="36"/>
      <c r="BK45" s="36"/>
    </row>
    <row r="46" spans="1:79" s="20" customFormat="1" ht="18.5" customHeight="1" x14ac:dyDescent="0.25">
      <c r="A46" s="78"/>
      <c r="B46" s="79"/>
      <c r="C46" s="79"/>
      <c r="D46" s="80"/>
      <c r="E46" s="81" t="s">
        <v>147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3"/>
      <c r="X46" s="84">
        <f>X42</f>
        <v>2179079</v>
      </c>
      <c r="Y46" s="85"/>
      <c r="Z46" s="85"/>
      <c r="AA46" s="85"/>
      <c r="AB46" s="86"/>
      <c r="AC46" s="84">
        <f>AC43</f>
        <v>129159</v>
      </c>
      <c r="AD46" s="85"/>
      <c r="AE46" s="85"/>
      <c r="AF46" s="85"/>
      <c r="AG46" s="86"/>
      <c r="AH46" s="84">
        <v>0</v>
      </c>
      <c r="AI46" s="85"/>
      <c r="AJ46" s="85"/>
      <c r="AK46" s="85"/>
      <c r="AL46" s="86"/>
      <c r="AM46" s="84">
        <f>IF(ISNUMBER(X46),X46,0)+IF(ISNUMBER(AC46),AC46,0)</f>
        <v>2308238</v>
      </c>
      <c r="AN46" s="85"/>
      <c r="AO46" s="85"/>
      <c r="AP46" s="85"/>
      <c r="AQ46" s="86"/>
      <c r="AR46" s="84">
        <f>AR42</f>
        <v>2212723</v>
      </c>
      <c r="AS46" s="85"/>
      <c r="AT46" s="85"/>
      <c r="AU46" s="85"/>
      <c r="AV46" s="86"/>
      <c r="AW46" s="84">
        <f>AW43</f>
        <v>129159</v>
      </c>
      <c r="AX46" s="85"/>
      <c r="AY46" s="85"/>
      <c r="AZ46" s="85"/>
      <c r="BA46" s="86"/>
      <c r="BB46" s="84">
        <v>0</v>
      </c>
      <c r="BC46" s="85"/>
      <c r="BD46" s="85"/>
      <c r="BE46" s="85"/>
      <c r="BF46" s="86"/>
      <c r="BG46" s="122">
        <f>IF(ISNUMBER(AR46),AR46,0)+IF(ISNUMBER(AW46),AW46,0)</f>
        <v>2341882</v>
      </c>
      <c r="BH46" s="122"/>
      <c r="BI46" s="122"/>
      <c r="BJ46" s="122"/>
      <c r="BK46" s="122"/>
    </row>
    <row r="47" spans="1:79" s="19" customFormat="1" ht="12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79" s="18" customFormat="1" ht="13" hidden="1" x14ac:dyDescent="0.3"/>
    <row r="49" spans="1:79" s="17" customFormat="1" ht="14.25" customHeight="1" x14ac:dyDescent="0.25">
      <c r="A49" s="45" t="s">
        <v>117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16"/>
    </row>
    <row r="50" spans="1:79" s="18" customFormat="1" ht="14.25" customHeight="1" x14ac:dyDescent="0.3">
      <c r="A50" s="45" t="s">
        <v>250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</row>
    <row r="51" spans="1:79" s="18" customFormat="1" ht="15" customHeight="1" x14ac:dyDescent="0.3">
      <c r="A51" s="59" t="s">
        <v>206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</row>
    <row r="52" spans="1:79" s="26" customFormat="1" ht="23.15" customHeight="1" x14ac:dyDescent="0.25">
      <c r="A52" s="90" t="s">
        <v>118</v>
      </c>
      <c r="B52" s="91"/>
      <c r="C52" s="91"/>
      <c r="D52" s="92"/>
      <c r="E52" s="96" t="s">
        <v>19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87" t="s">
        <v>245</v>
      </c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9"/>
      <c r="AN52" s="87" t="s">
        <v>246</v>
      </c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9"/>
      <c r="BG52" s="87" t="s">
        <v>247</v>
      </c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9"/>
    </row>
    <row r="53" spans="1:79" s="26" customFormat="1" ht="48.75" customHeight="1" x14ac:dyDescent="0.25">
      <c r="A53" s="93"/>
      <c r="B53" s="94"/>
      <c r="C53" s="9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87" t="s">
        <v>4</v>
      </c>
      <c r="V53" s="88"/>
      <c r="W53" s="88"/>
      <c r="X53" s="88"/>
      <c r="Y53" s="89"/>
      <c r="Z53" s="87" t="s">
        <v>3</v>
      </c>
      <c r="AA53" s="88"/>
      <c r="AB53" s="88"/>
      <c r="AC53" s="88"/>
      <c r="AD53" s="89"/>
      <c r="AE53" s="87" t="s">
        <v>116</v>
      </c>
      <c r="AF53" s="88"/>
      <c r="AG53" s="88"/>
      <c r="AH53" s="89"/>
      <c r="AI53" s="87" t="s">
        <v>5</v>
      </c>
      <c r="AJ53" s="88"/>
      <c r="AK53" s="88"/>
      <c r="AL53" s="88"/>
      <c r="AM53" s="89"/>
      <c r="AN53" s="87" t="s">
        <v>4</v>
      </c>
      <c r="AO53" s="88"/>
      <c r="AP53" s="88"/>
      <c r="AQ53" s="88"/>
      <c r="AR53" s="89"/>
      <c r="AS53" s="87" t="s">
        <v>3</v>
      </c>
      <c r="AT53" s="88"/>
      <c r="AU53" s="88"/>
      <c r="AV53" s="88"/>
      <c r="AW53" s="89"/>
      <c r="AX53" s="87" t="s">
        <v>116</v>
      </c>
      <c r="AY53" s="88"/>
      <c r="AZ53" s="88"/>
      <c r="BA53" s="89"/>
      <c r="BB53" s="87" t="s">
        <v>96</v>
      </c>
      <c r="BC53" s="88"/>
      <c r="BD53" s="88"/>
      <c r="BE53" s="88"/>
      <c r="BF53" s="89"/>
      <c r="BG53" s="87" t="s">
        <v>4</v>
      </c>
      <c r="BH53" s="88"/>
      <c r="BI53" s="88"/>
      <c r="BJ53" s="88"/>
      <c r="BK53" s="89"/>
      <c r="BL53" s="87" t="s">
        <v>3</v>
      </c>
      <c r="BM53" s="88"/>
      <c r="BN53" s="88"/>
      <c r="BO53" s="88"/>
      <c r="BP53" s="89"/>
      <c r="BQ53" s="87" t="s">
        <v>116</v>
      </c>
      <c r="BR53" s="88"/>
      <c r="BS53" s="88"/>
      <c r="BT53" s="89"/>
      <c r="BU53" s="87" t="s">
        <v>97</v>
      </c>
      <c r="BV53" s="88"/>
      <c r="BW53" s="88"/>
      <c r="BX53" s="88"/>
      <c r="BY53" s="89"/>
    </row>
    <row r="54" spans="1:79" s="25" customFormat="1" ht="15" customHeight="1" x14ac:dyDescent="0.25">
      <c r="A54" s="55">
        <v>1</v>
      </c>
      <c r="B54" s="56"/>
      <c r="C54" s="56"/>
      <c r="D54" s="57"/>
      <c r="E54" s="55">
        <v>2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7"/>
      <c r="U54" s="55">
        <v>3</v>
      </c>
      <c r="V54" s="56"/>
      <c r="W54" s="56"/>
      <c r="X54" s="56"/>
      <c r="Y54" s="57"/>
      <c r="Z54" s="55">
        <v>4</v>
      </c>
      <c r="AA54" s="56"/>
      <c r="AB54" s="56"/>
      <c r="AC54" s="56"/>
      <c r="AD54" s="57"/>
      <c r="AE54" s="55">
        <v>5</v>
      </c>
      <c r="AF54" s="56"/>
      <c r="AG54" s="56"/>
      <c r="AH54" s="57"/>
      <c r="AI54" s="55">
        <v>6</v>
      </c>
      <c r="AJ54" s="56"/>
      <c r="AK54" s="56"/>
      <c r="AL54" s="56"/>
      <c r="AM54" s="57"/>
      <c r="AN54" s="55">
        <v>7</v>
      </c>
      <c r="AO54" s="56"/>
      <c r="AP54" s="56"/>
      <c r="AQ54" s="56"/>
      <c r="AR54" s="57"/>
      <c r="AS54" s="55">
        <v>8</v>
      </c>
      <c r="AT54" s="56"/>
      <c r="AU54" s="56"/>
      <c r="AV54" s="56"/>
      <c r="AW54" s="57"/>
      <c r="AX54" s="55">
        <v>9</v>
      </c>
      <c r="AY54" s="56"/>
      <c r="AZ54" s="56"/>
      <c r="BA54" s="57"/>
      <c r="BB54" s="55">
        <v>10</v>
      </c>
      <c r="BC54" s="56"/>
      <c r="BD54" s="56"/>
      <c r="BE54" s="56"/>
      <c r="BF54" s="57"/>
      <c r="BG54" s="55">
        <v>11</v>
      </c>
      <c r="BH54" s="56"/>
      <c r="BI54" s="56"/>
      <c r="BJ54" s="56"/>
      <c r="BK54" s="57"/>
      <c r="BL54" s="55">
        <v>12</v>
      </c>
      <c r="BM54" s="56"/>
      <c r="BN54" s="56"/>
      <c r="BO54" s="56"/>
      <c r="BP54" s="57"/>
      <c r="BQ54" s="55">
        <v>13</v>
      </c>
      <c r="BR54" s="56"/>
      <c r="BS54" s="56"/>
      <c r="BT54" s="57"/>
      <c r="BU54" s="55">
        <v>14</v>
      </c>
      <c r="BV54" s="56"/>
      <c r="BW54" s="56"/>
      <c r="BX54" s="56"/>
      <c r="BY54" s="57"/>
    </row>
    <row r="55" spans="1:79" s="18" customFormat="1" ht="12.75" hidden="1" customHeight="1" x14ac:dyDescent="0.3">
      <c r="A55" s="71" t="s">
        <v>64</v>
      </c>
      <c r="B55" s="72"/>
      <c r="C55" s="72"/>
      <c r="D55" s="73"/>
      <c r="E55" s="71" t="s">
        <v>57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71" t="s">
        <v>65</v>
      </c>
      <c r="V55" s="72"/>
      <c r="W55" s="72"/>
      <c r="X55" s="72"/>
      <c r="Y55" s="73"/>
      <c r="Z55" s="71" t="s">
        <v>66</v>
      </c>
      <c r="AA55" s="72"/>
      <c r="AB55" s="72"/>
      <c r="AC55" s="72"/>
      <c r="AD55" s="73"/>
      <c r="AE55" s="71" t="s">
        <v>91</v>
      </c>
      <c r="AF55" s="72"/>
      <c r="AG55" s="72"/>
      <c r="AH55" s="73"/>
      <c r="AI55" s="68" t="s">
        <v>169</v>
      </c>
      <c r="AJ55" s="69"/>
      <c r="AK55" s="69"/>
      <c r="AL55" s="69"/>
      <c r="AM55" s="70"/>
      <c r="AN55" s="71" t="s">
        <v>67</v>
      </c>
      <c r="AO55" s="72"/>
      <c r="AP55" s="72"/>
      <c r="AQ55" s="72"/>
      <c r="AR55" s="73"/>
      <c r="AS55" s="71" t="s">
        <v>68</v>
      </c>
      <c r="AT55" s="72"/>
      <c r="AU55" s="72"/>
      <c r="AV55" s="72"/>
      <c r="AW55" s="73"/>
      <c r="AX55" s="71" t="s">
        <v>92</v>
      </c>
      <c r="AY55" s="72"/>
      <c r="AZ55" s="72"/>
      <c r="BA55" s="73"/>
      <c r="BB55" s="68" t="s">
        <v>169</v>
      </c>
      <c r="BC55" s="69"/>
      <c r="BD55" s="69"/>
      <c r="BE55" s="69"/>
      <c r="BF55" s="70"/>
      <c r="BG55" s="71" t="s">
        <v>58</v>
      </c>
      <c r="BH55" s="72"/>
      <c r="BI55" s="72"/>
      <c r="BJ55" s="72"/>
      <c r="BK55" s="73"/>
      <c r="BL55" s="71" t="s">
        <v>59</v>
      </c>
      <c r="BM55" s="72"/>
      <c r="BN55" s="72"/>
      <c r="BO55" s="72"/>
      <c r="BP55" s="73"/>
      <c r="BQ55" s="71" t="s">
        <v>93</v>
      </c>
      <c r="BR55" s="72"/>
      <c r="BS55" s="72"/>
      <c r="BT55" s="73"/>
      <c r="BU55" s="68" t="s">
        <v>169</v>
      </c>
      <c r="BV55" s="69"/>
      <c r="BW55" s="69"/>
      <c r="BX55" s="69"/>
      <c r="BY55" s="70"/>
      <c r="CA55" s="18" t="s">
        <v>25</v>
      </c>
    </row>
    <row r="56" spans="1:79" s="19" customFormat="1" ht="12.75" customHeight="1" x14ac:dyDescent="0.25">
      <c r="A56" s="71">
        <v>2111</v>
      </c>
      <c r="B56" s="72"/>
      <c r="C56" s="72"/>
      <c r="D56" s="73"/>
      <c r="E56" s="30" t="s">
        <v>175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3">
        <v>1363273</v>
      </c>
      <c r="V56" s="34"/>
      <c r="W56" s="34"/>
      <c r="X56" s="34"/>
      <c r="Y56" s="35"/>
      <c r="Z56" s="33">
        <v>0</v>
      </c>
      <c r="AA56" s="34"/>
      <c r="AB56" s="34"/>
      <c r="AC56" s="34"/>
      <c r="AD56" s="35"/>
      <c r="AE56" s="33">
        <v>0</v>
      </c>
      <c r="AF56" s="34"/>
      <c r="AG56" s="34"/>
      <c r="AH56" s="35"/>
      <c r="AI56" s="33">
        <f t="shared" ref="AI56:AI60" si="0">IF(ISNUMBER(U56),U56,0)+IF(ISNUMBER(Z56),Z56,0)</f>
        <v>1363273</v>
      </c>
      <c r="AJ56" s="34"/>
      <c r="AK56" s="34"/>
      <c r="AL56" s="34"/>
      <c r="AM56" s="35"/>
      <c r="AN56" s="33">
        <v>1441425</v>
      </c>
      <c r="AO56" s="34"/>
      <c r="AP56" s="34"/>
      <c r="AQ56" s="34"/>
      <c r="AR56" s="35"/>
      <c r="AS56" s="33"/>
      <c r="AT56" s="34"/>
      <c r="AU56" s="34"/>
      <c r="AV56" s="34"/>
      <c r="AW56" s="35"/>
      <c r="AX56" s="33">
        <v>0</v>
      </c>
      <c r="AY56" s="34"/>
      <c r="AZ56" s="34"/>
      <c r="BA56" s="35"/>
      <c r="BB56" s="33">
        <f t="shared" ref="BB56:BB62" si="1">IF(ISNUMBER(AN56),AN56,0)+IF(ISNUMBER(AS56),AS56,0)</f>
        <v>1441425</v>
      </c>
      <c r="BC56" s="34"/>
      <c r="BD56" s="34"/>
      <c r="BE56" s="34"/>
      <c r="BF56" s="35"/>
      <c r="BG56" s="33">
        <v>1451021</v>
      </c>
      <c r="BH56" s="34"/>
      <c r="BI56" s="34"/>
      <c r="BJ56" s="34"/>
      <c r="BK56" s="35"/>
      <c r="BL56" s="33">
        <v>0</v>
      </c>
      <c r="BM56" s="34"/>
      <c r="BN56" s="34"/>
      <c r="BO56" s="34"/>
      <c r="BP56" s="35"/>
      <c r="BQ56" s="33">
        <v>0</v>
      </c>
      <c r="BR56" s="34"/>
      <c r="BS56" s="34"/>
      <c r="BT56" s="35"/>
      <c r="BU56" s="33">
        <f t="shared" ref="BU56:BU62" si="2">IF(ISNUMBER(BG56),BG56,0)+IF(ISNUMBER(BL56),BL56,0)</f>
        <v>1451021</v>
      </c>
      <c r="BV56" s="34"/>
      <c r="BW56" s="34"/>
      <c r="BX56" s="34"/>
      <c r="BY56" s="35"/>
      <c r="CA56" s="19" t="s">
        <v>26</v>
      </c>
    </row>
    <row r="57" spans="1:79" s="19" customFormat="1" ht="12.75" customHeight="1" x14ac:dyDescent="0.25">
      <c r="A57" s="71">
        <v>2120</v>
      </c>
      <c r="B57" s="72"/>
      <c r="C57" s="72"/>
      <c r="D57" s="73"/>
      <c r="E57" s="30" t="s">
        <v>176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3">
        <v>302669</v>
      </c>
      <c r="V57" s="34"/>
      <c r="W57" s="34"/>
      <c r="X57" s="34"/>
      <c r="Y57" s="35"/>
      <c r="Z57" s="33">
        <v>0</v>
      </c>
      <c r="AA57" s="34"/>
      <c r="AB57" s="34"/>
      <c r="AC57" s="34"/>
      <c r="AD57" s="35"/>
      <c r="AE57" s="33">
        <v>0</v>
      </c>
      <c r="AF57" s="34"/>
      <c r="AG57" s="34"/>
      <c r="AH57" s="35"/>
      <c r="AI57" s="33">
        <f t="shared" si="0"/>
        <v>302669</v>
      </c>
      <c r="AJ57" s="34"/>
      <c r="AK57" s="34"/>
      <c r="AL57" s="34"/>
      <c r="AM57" s="35"/>
      <c r="AN57" s="33">
        <v>317114</v>
      </c>
      <c r="AO57" s="34"/>
      <c r="AP57" s="34"/>
      <c r="AQ57" s="34"/>
      <c r="AR57" s="35"/>
      <c r="AS57" s="33"/>
      <c r="AT57" s="34"/>
      <c r="AU57" s="34"/>
      <c r="AV57" s="34"/>
      <c r="AW57" s="35"/>
      <c r="AX57" s="33">
        <v>0</v>
      </c>
      <c r="AY57" s="34"/>
      <c r="AZ57" s="34"/>
      <c r="BA57" s="35"/>
      <c r="BB57" s="33">
        <f t="shared" si="1"/>
        <v>317114</v>
      </c>
      <c r="BC57" s="34"/>
      <c r="BD57" s="34"/>
      <c r="BE57" s="34"/>
      <c r="BF57" s="35"/>
      <c r="BG57" s="33">
        <v>319081</v>
      </c>
      <c r="BH57" s="34"/>
      <c r="BI57" s="34"/>
      <c r="BJ57" s="34"/>
      <c r="BK57" s="35"/>
      <c r="BL57" s="33">
        <v>0</v>
      </c>
      <c r="BM57" s="34"/>
      <c r="BN57" s="34"/>
      <c r="BO57" s="34"/>
      <c r="BP57" s="35"/>
      <c r="BQ57" s="33">
        <v>0</v>
      </c>
      <c r="BR57" s="34"/>
      <c r="BS57" s="34"/>
      <c r="BT57" s="35"/>
      <c r="BU57" s="33">
        <f t="shared" si="2"/>
        <v>319081</v>
      </c>
      <c r="BV57" s="34"/>
      <c r="BW57" s="34"/>
      <c r="BX57" s="34"/>
      <c r="BY57" s="35"/>
    </row>
    <row r="58" spans="1:79" s="19" customFormat="1" ht="12.75" customHeight="1" x14ac:dyDescent="0.25">
      <c r="A58" s="71">
        <v>2210</v>
      </c>
      <c r="B58" s="72"/>
      <c r="C58" s="72"/>
      <c r="D58" s="73"/>
      <c r="E58" s="30" t="s">
        <v>177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3">
        <v>142783</v>
      </c>
      <c r="V58" s="34"/>
      <c r="W58" s="34"/>
      <c r="X58" s="34"/>
      <c r="Y58" s="35"/>
      <c r="Z58" s="33">
        <v>19641</v>
      </c>
      <c r="AA58" s="34"/>
      <c r="AB58" s="34"/>
      <c r="AC58" s="34"/>
      <c r="AD58" s="35"/>
      <c r="AE58" s="33">
        <v>0</v>
      </c>
      <c r="AF58" s="34"/>
      <c r="AG58" s="34"/>
      <c r="AH58" s="35"/>
      <c r="AI58" s="33">
        <f t="shared" si="0"/>
        <v>162424</v>
      </c>
      <c r="AJ58" s="34"/>
      <c r="AK58" s="34"/>
      <c r="AL58" s="34"/>
      <c r="AM58" s="35"/>
      <c r="AN58" s="33">
        <v>135404.20000000001</v>
      </c>
      <c r="AO58" s="34"/>
      <c r="AP58" s="34"/>
      <c r="AQ58" s="34"/>
      <c r="AR58" s="35"/>
      <c r="AS58" s="33">
        <v>30000</v>
      </c>
      <c r="AT58" s="34"/>
      <c r="AU58" s="34"/>
      <c r="AV58" s="34"/>
      <c r="AW58" s="35"/>
      <c r="AX58" s="33">
        <v>0</v>
      </c>
      <c r="AY58" s="34"/>
      <c r="AZ58" s="34"/>
      <c r="BA58" s="35"/>
      <c r="BB58" s="33">
        <f t="shared" si="1"/>
        <v>165404.20000000001</v>
      </c>
      <c r="BC58" s="34"/>
      <c r="BD58" s="34"/>
      <c r="BE58" s="34"/>
      <c r="BF58" s="35"/>
      <c r="BG58" s="33">
        <v>144488</v>
      </c>
      <c r="BH58" s="34"/>
      <c r="BI58" s="34"/>
      <c r="BJ58" s="34"/>
      <c r="BK58" s="35"/>
      <c r="BL58" s="33">
        <v>68152</v>
      </c>
      <c r="BM58" s="34"/>
      <c r="BN58" s="34"/>
      <c r="BO58" s="34"/>
      <c r="BP58" s="35"/>
      <c r="BQ58" s="33">
        <v>0</v>
      </c>
      <c r="BR58" s="34"/>
      <c r="BS58" s="34"/>
      <c r="BT58" s="35"/>
      <c r="BU58" s="33">
        <f t="shared" si="2"/>
        <v>212640</v>
      </c>
      <c r="BV58" s="34"/>
      <c r="BW58" s="34"/>
      <c r="BX58" s="34"/>
      <c r="BY58" s="35"/>
    </row>
    <row r="59" spans="1:79" s="19" customFormat="1" ht="12.75" customHeight="1" x14ac:dyDescent="0.25">
      <c r="A59" s="71">
        <v>2240</v>
      </c>
      <c r="B59" s="72"/>
      <c r="C59" s="72"/>
      <c r="D59" s="73"/>
      <c r="E59" s="30" t="s">
        <v>178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3">
        <v>195791</v>
      </c>
      <c r="V59" s="34"/>
      <c r="W59" s="34"/>
      <c r="X59" s="34"/>
      <c r="Y59" s="35"/>
      <c r="Z59" s="33">
        <v>19400</v>
      </c>
      <c r="AA59" s="34"/>
      <c r="AB59" s="34"/>
      <c r="AC59" s="34"/>
      <c r="AD59" s="35"/>
      <c r="AE59" s="33">
        <v>0</v>
      </c>
      <c r="AF59" s="34"/>
      <c r="AG59" s="34"/>
      <c r="AH59" s="35"/>
      <c r="AI59" s="33">
        <f t="shared" si="0"/>
        <v>215191</v>
      </c>
      <c r="AJ59" s="34"/>
      <c r="AK59" s="34"/>
      <c r="AL59" s="34"/>
      <c r="AM59" s="35"/>
      <c r="AN59" s="33">
        <v>237936</v>
      </c>
      <c r="AO59" s="34"/>
      <c r="AP59" s="34"/>
      <c r="AQ59" s="34"/>
      <c r="AR59" s="35"/>
      <c r="AS59" s="33">
        <v>20000</v>
      </c>
      <c r="AT59" s="34"/>
      <c r="AU59" s="34"/>
      <c r="AV59" s="34"/>
      <c r="AW59" s="35"/>
      <c r="AX59" s="33">
        <v>0</v>
      </c>
      <c r="AY59" s="34"/>
      <c r="AZ59" s="34"/>
      <c r="BA59" s="35"/>
      <c r="BB59" s="33">
        <f t="shared" si="1"/>
        <v>257936</v>
      </c>
      <c r="BC59" s="34"/>
      <c r="BD59" s="34"/>
      <c r="BE59" s="34"/>
      <c r="BF59" s="35"/>
      <c r="BG59" s="33">
        <v>264950</v>
      </c>
      <c r="BH59" s="34"/>
      <c r="BI59" s="34"/>
      <c r="BJ59" s="34"/>
      <c r="BK59" s="35"/>
      <c r="BL59" s="33">
        <v>61007</v>
      </c>
      <c r="BM59" s="34"/>
      <c r="BN59" s="34"/>
      <c r="BO59" s="34"/>
      <c r="BP59" s="35"/>
      <c r="BQ59" s="33">
        <v>0</v>
      </c>
      <c r="BR59" s="34"/>
      <c r="BS59" s="34"/>
      <c r="BT59" s="35"/>
      <c r="BU59" s="33">
        <f t="shared" si="2"/>
        <v>325957</v>
      </c>
      <c r="BV59" s="34"/>
      <c r="BW59" s="34"/>
      <c r="BX59" s="34"/>
      <c r="BY59" s="35"/>
    </row>
    <row r="60" spans="1:79" s="19" customFormat="1" ht="15.5" customHeight="1" x14ac:dyDescent="0.25">
      <c r="A60" s="71">
        <v>2800</v>
      </c>
      <c r="B60" s="72"/>
      <c r="C60" s="72"/>
      <c r="D60" s="73"/>
      <c r="E60" s="30" t="s">
        <v>179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3">
        <v>0</v>
      </c>
      <c r="V60" s="34"/>
      <c r="W60" s="34"/>
      <c r="X60" s="34"/>
      <c r="Y60" s="35"/>
      <c r="Z60" s="33">
        <v>0</v>
      </c>
      <c r="AA60" s="34"/>
      <c r="AB60" s="34"/>
      <c r="AC60" s="34"/>
      <c r="AD60" s="35"/>
      <c r="AE60" s="33">
        <v>0</v>
      </c>
      <c r="AF60" s="34"/>
      <c r="AG60" s="34"/>
      <c r="AH60" s="35"/>
      <c r="AI60" s="33">
        <f t="shared" si="0"/>
        <v>0</v>
      </c>
      <c r="AJ60" s="34"/>
      <c r="AK60" s="34"/>
      <c r="AL60" s="34"/>
      <c r="AM60" s="35"/>
      <c r="AN60" s="33">
        <v>12301.8</v>
      </c>
      <c r="AO60" s="34"/>
      <c r="AP60" s="34"/>
      <c r="AQ60" s="34"/>
      <c r="AR60" s="35"/>
      <c r="AS60" s="33">
        <v>0</v>
      </c>
      <c r="AT60" s="34"/>
      <c r="AU60" s="34"/>
      <c r="AV60" s="34"/>
      <c r="AW60" s="35"/>
      <c r="AX60" s="33">
        <v>0</v>
      </c>
      <c r="AY60" s="34"/>
      <c r="AZ60" s="34"/>
      <c r="BA60" s="35"/>
      <c r="BB60" s="33">
        <f t="shared" si="1"/>
        <v>12301.8</v>
      </c>
      <c r="BC60" s="34"/>
      <c r="BD60" s="34"/>
      <c r="BE60" s="34"/>
      <c r="BF60" s="35"/>
      <c r="BG60" s="33">
        <v>0</v>
      </c>
      <c r="BH60" s="34"/>
      <c r="BI60" s="34"/>
      <c r="BJ60" s="34"/>
      <c r="BK60" s="35"/>
      <c r="BL60" s="33">
        <v>0</v>
      </c>
      <c r="BM60" s="34"/>
      <c r="BN60" s="34"/>
      <c r="BO60" s="34"/>
      <c r="BP60" s="35"/>
      <c r="BQ60" s="33">
        <v>0</v>
      </c>
      <c r="BR60" s="34"/>
      <c r="BS60" s="34"/>
      <c r="BT60" s="35"/>
      <c r="BU60" s="33">
        <f t="shared" si="2"/>
        <v>0</v>
      </c>
      <c r="BV60" s="34"/>
      <c r="BW60" s="34"/>
      <c r="BX60" s="34"/>
      <c r="BY60" s="35"/>
    </row>
    <row r="61" spans="1:79" s="19" customFormat="1" ht="29" customHeight="1" x14ac:dyDescent="0.25">
      <c r="A61" s="71">
        <v>3110</v>
      </c>
      <c r="B61" s="72"/>
      <c r="C61" s="72"/>
      <c r="D61" s="73"/>
      <c r="E61" s="30" t="s">
        <v>234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3">
        <v>0</v>
      </c>
      <c r="V61" s="34"/>
      <c r="W61" s="34"/>
      <c r="X61" s="34"/>
      <c r="Y61" s="35"/>
      <c r="Z61" s="33">
        <v>22678</v>
      </c>
      <c r="AA61" s="34"/>
      <c r="AB61" s="34"/>
      <c r="AC61" s="34"/>
      <c r="AD61" s="35"/>
      <c r="AE61" s="33">
        <f>Z61</f>
        <v>22678</v>
      </c>
      <c r="AF61" s="34"/>
      <c r="AG61" s="34"/>
      <c r="AH61" s="35"/>
      <c r="AI61" s="33">
        <f t="shared" ref="AI61" si="3">IF(ISNUMBER(U61),U61,0)+IF(ISNUMBER(Z61),Z61,0)</f>
        <v>22678</v>
      </c>
      <c r="AJ61" s="34"/>
      <c r="AK61" s="34"/>
      <c r="AL61" s="34"/>
      <c r="AM61" s="35"/>
      <c r="AN61" s="33">
        <v>0</v>
      </c>
      <c r="AO61" s="34"/>
      <c r="AP61" s="34"/>
      <c r="AQ61" s="34"/>
      <c r="AR61" s="35"/>
      <c r="AS61" s="33">
        <v>0</v>
      </c>
      <c r="AT61" s="34"/>
      <c r="AU61" s="34"/>
      <c r="AV61" s="34"/>
      <c r="AW61" s="35"/>
      <c r="AX61" s="33">
        <v>0</v>
      </c>
      <c r="AY61" s="34"/>
      <c r="AZ61" s="34"/>
      <c r="BA61" s="35"/>
      <c r="BB61" s="33">
        <f t="shared" ref="BB61" si="4">IF(ISNUMBER(AN61),AN61,0)+IF(ISNUMBER(AS61),AS61,0)</f>
        <v>0</v>
      </c>
      <c r="BC61" s="34"/>
      <c r="BD61" s="34"/>
      <c r="BE61" s="34"/>
      <c r="BF61" s="35"/>
      <c r="BG61" s="33">
        <v>0</v>
      </c>
      <c r="BH61" s="34"/>
      <c r="BI61" s="34"/>
      <c r="BJ61" s="34"/>
      <c r="BK61" s="35"/>
      <c r="BL61" s="33">
        <v>0</v>
      </c>
      <c r="BM61" s="34"/>
      <c r="BN61" s="34"/>
      <c r="BO61" s="34"/>
      <c r="BP61" s="35"/>
      <c r="BQ61" s="33">
        <v>0</v>
      </c>
      <c r="BR61" s="34"/>
      <c r="BS61" s="34"/>
      <c r="BT61" s="35"/>
      <c r="BU61" s="33">
        <f t="shared" ref="BU61" si="5">IF(ISNUMBER(BG61),BG61,0)+IF(ISNUMBER(BL61),BL61,0)</f>
        <v>0</v>
      </c>
      <c r="BV61" s="34"/>
      <c r="BW61" s="34"/>
      <c r="BX61" s="34"/>
      <c r="BY61" s="35"/>
    </row>
    <row r="62" spans="1:79" s="20" customFormat="1" ht="12.75" customHeight="1" x14ac:dyDescent="0.25">
      <c r="A62" s="78"/>
      <c r="B62" s="79"/>
      <c r="C62" s="79"/>
      <c r="D62" s="80"/>
      <c r="E62" s="81" t="s">
        <v>147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84">
        <f>U56+U57+U58+U59+U60+U61</f>
        <v>2004516</v>
      </c>
      <c r="V62" s="85"/>
      <c r="W62" s="85"/>
      <c r="X62" s="85"/>
      <c r="Y62" s="86"/>
      <c r="Z62" s="84">
        <f>Z56+Z57+Z58+Z59+Z60+Z61</f>
        <v>61719</v>
      </c>
      <c r="AA62" s="85"/>
      <c r="AB62" s="85"/>
      <c r="AC62" s="85"/>
      <c r="AD62" s="86"/>
      <c r="AE62" s="84">
        <f>AE61</f>
        <v>22678</v>
      </c>
      <c r="AF62" s="85"/>
      <c r="AG62" s="85"/>
      <c r="AH62" s="86"/>
      <c r="AI62" s="84">
        <f>U62+Z62</f>
        <v>2066235</v>
      </c>
      <c r="AJ62" s="85"/>
      <c r="AK62" s="85"/>
      <c r="AL62" s="85"/>
      <c r="AM62" s="86"/>
      <c r="AN62" s="84">
        <f>AN56+AN57+AN58+AN59+AN60+AN61</f>
        <v>2144181</v>
      </c>
      <c r="AO62" s="85"/>
      <c r="AP62" s="85"/>
      <c r="AQ62" s="85"/>
      <c r="AR62" s="86"/>
      <c r="AS62" s="84">
        <f>AS58+AS59+AS61</f>
        <v>50000</v>
      </c>
      <c r="AT62" s="85"/>
      <c r="AU62" s="85"/>
      <c r="AV62" s="85"/>
      <c r="AW62" s="86"/>
      <c r="AX62" s="84">
        <v>0</v>
      </c>
      <c r="AY62" s="85"/>
      <c r="AZ62" s="85"/>
      <c r="BA62" s="86"/>
      <c r="BB62" s="84">
        <f t="shared" si="1"/>
        <v>2194181</v>
      </c>
      <c r="BC62" s="85"/>
      <c r="BD62" s="85"/>
      <c r="BE62" s="85"/>
      <c r="BF62" s="86"/>
      <c r="BG62" s="84">
        <f>BG56+BG57+BG58+BG59</f>
        <v>2179540</v>
      </c>
      <c r="BH62" s="85"/>
      <c r="BI62" s="85"/>
      <c r="BJ62" s="85"/>
      <c r="BK62" s="86"/>
      <c r="BL62" s="84">
        <f>BL58+BL59</f>
        <v>129159</v>
      </c>
      <c r="BM62" s="85"/>
      <c r="BN62" s="85"/>
      <c r="BO62" s="85"/>
      <c r="BP62" s="86"/>
      <c r="BQ62" s="84">
        <v>0</v>
      </c>
      <c r="BR62" s="85"/>
      <c r="BS62" s="85"/>
      <c r="BT62" s="86"/>
      <c r="BU62" s="84">
        <f t="shared" si="2"/>
        <v>2308699</v>
      </c>
      <c r="BV62" s="85"/>
      <c r="BW62" s="85"/>
      <c r="BX62" s="85"/>
      <c r="BY62" s="86"/>
    </row>
    <row r="63" spans="1:79" s="18" customFormat="1" ht="13" x14ac:dyDescent="0.3"/>
    <row r="64" spans="1:79" s="18" customFormat="1" ht="14.25" customHeight="1" x14ac:dyDescent="0.3">
      <c r="A64" s="45" t="s">
        <v>251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79" s="18" customFormat="1" ht="15" customHeight="1" x14ac:dyDescent="0.3">
      <c r="A65" s="67" t="s">
        <v>206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9" s="25" customFormat="1" ht="21" customHeight="1" x14ac:dyDescent="0.25">
      <c r="A66" s="60" t="s">
        <v>119</v>
      </c>
      <c r="B66" s="61"/>
      <c r="C66" s="61"/>
      <c r="D66" s="61"/>
      <c r="E66" s="62"/>
      <c r="F66" s="66" t="s">
        <v>19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55" t="s">
        <v>245</v>
      </c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7"/>
      <c r="AN66" s="55" t="s">
        <v>246</v>
      </c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7"/>
      <c r="BG66" s="55" t="s">
        <v>247</v>
      </c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7"/>
    </row>
    <row r="67" spans="1:79" s="25" customFormat="1" ht="28" customHeight="1" x14ac:dyDescent="0.25">
      <c r="A67" s="63"/>
      <c r="B67" s="64"/>
      <c r="C67" s="64"/>
      <c r="D67" s="64"/>
      <c r="E67" s="65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55" t="s">
        <v>4</v>
      </c>
      <c r="V67" s="56"/>
      <c r="W67" s="56"/>
      <c r="X67" s="56"/>
      <c r="Y67" s="57"/>
      <c r="Z67" s="55" t="s">
        <v>3</v>
      </c>
      <c r="AA67" s="56"/>
      <c r="AB67" s="56"/>
      <c r="AC67" s="56"/>
      <c r="AD67" s="57"/>
      <c r="AE67" s="55" t="s">
        <v>116</v>
      </c>
      <c r="AF67" s="56"/>
      <c r="AG67" s="56"/>
      <c r="AH67" s="57"/>
      <c r="AI67" s="55" t="s">
        <v>5</v>
      </c>
      <c r="AJ67" s="56"/>
      <c r="AK67" s="56"/>
      <c r="AL67" s="56"/>
      <c r="AM67" s="57"/>
      <c r="AN67" s="55" t="s">
        <v>4</v>
      </c>
      <c r="AO67" s="56"/>
      <c r="AP67" s="56"/>
      <c r="AQ67" s="56"/>
      <c r="AR67" s="57"/>
      <c r="AS67" s="55" t="s">
        <v>3</v>
      </c>
      <c r="AT67" s="56"/>
      <c r="AU67" s="56"/>
      <c r="AV67" s="56"/>
      <c r="AW67" s="57"/>
      <c r="AX67" s="55" t="s">
        <v>116</v>
      </c>
      <c r="AY67" s="56"/>
      <c r="AZ67" s="56"/>
      <c r="BA67" s="57"/>
      <c r="BB67" s="55" t="s">
        <v>96</v>
      </c>
      <c r="BC67" s="56"/>
      <c r="BD67" s="56"/>
      <c r="BE67" s="56"/>
      <c r="BF67" s="57"/>
      <c r="BG67" s="55" t="s">
        <v>4</v>
      </c>
      <c r="BH67" s="56"/>
      <c r="BI67" s="56"/>
      <c r="BJ67" s="56"/>
      <c r="BK67" s="57"/>
      <c r="BL67" s="55" t="s">
        <v>3</v>
      </c>
      <c r="BM67" s="56"/>
      <c r="BN67" s="56"/>
      <c r="BO67" s="56"/>
      <c r="BP67" s="57"/>
      <c r="BQ67" s="55" t="s">
        <v>116</v>
      </c>
      <c r="BR67" s="56"/>
      <c r="BS67" s="56"/>
      <c r="BT67" s="57"/>
      <c r="BU67" s="66" t="s">
        <v>97</v>
      </c>
      <c r="BV67" s="66"/>
      <c r="BW67" s="66"/>
      <c r="BX67" s="66"/>
      <c r="BY67" s="66"/>
    </row>
    <row r="68" spans="1:79" s="25" customFormat="1" ht="15" customHeight="1" x14ac:dyDescent="0.25">
      <c r="A68" s="55">
        <v>1</v>
      </c>
      <c r="B68" s="56"/>
      <c r="C68" s="56"/>
      <c r="D68" s="56"/>
      <c r="E68" s="57"/>
      <c r="F68" s="55">
        <v>2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7"/>
      <c r="U68" s="55">
        <v>3</v>
      </c>
      <c r="V68" s="56"/>
      <c r="W68" s="56"/>
      <c r="X68" s="56"/>
      <c r="Y68" s="57"/>
      <c r="Z68" s="55">
        <v>4</v>
      </c>
      <c r="AA68" s="56"/>
      <c r="AB68" s="56"/>
      <c r="AC68" s="56"/>
      <c r="AD68" s="57"/>
      <c r="AE68" s="55">
        <v>5</v>
      </c>
      <c r="AF68" s="56"/>
      <c r="AG68" s="56"/>
      <c r="AH68" s="57"/>
      <c r="AI68" s="55">
        <v>6</v>
      </c>
      <c r="AJ68" s="56"/>
      <c r="AK68" s="56"/>
      <c r="AL68" s="56"/>
      <c r="AM68" s="57"/>
      <c r="AN68" s="55">
        <v>7</v>
      </c>
      <c r="AO68" s="56"/>
      <c r="AP68" s="56"/>
      <c r="AQ68" s="56"/>
      <c r="AR68" s="57"/>
      <c r="AS68" s="55">
        <v>8</v>
      </c>
      <c r="AT68" s="56"/>
      <c r="AU68" s="56"/>
      <c r="AV68" s="56"/>
      <c r="AW68" s="57"/>
      <c r="AX68" s="55">
        <v>9</v>
      </c>
      <c r="AY68" s="56"/>
      <c r="AZ68" s="56"/>
      <c r="BA68" s="57"/>
      <c r="BB68" s="55">
        <v>10</v>
      </c>
      <c r="BC68" s="56"/>
      <c r="BD68" s="56"/>
      <c r="BE68" s="56"/>
      <c r="BF68" s="57"/>
      <c r="BG68" s="55">
        <v>11</v>
      </c>
      <c r="BH68" s="56"/>
      <c r="BI68" s="56"/>
      <c r="BJ68" s="56"/>
      <c r="BK68" s="57"/>
      <c r="BL68" s="55">
        <v>12</v>
      </c>
      <c r="BM68" s="56"/>
      <c r="BN68" s="56"/>
      <c r="BO68" s="56"/>
      <c r="BP68" s="57"/>
      <c r="BQ68" s="55">
        <v>13</v>
      </c>
      <c r="BR68" s="56"/>
      <c r="BS68" s="56"/>
      <c r="BT68" s="57"/>
      <c r="BU68" s="66">
        <v>14</v>
      </c>
      <c r="BV68" s="66"/>
      <c r="BW68" s="66"/>
      <c r="BX68" s="66"/>
      <c r="BY68" s="66"/>
    </row>
    <row r="69" spans="1:79" s="25" customFormat="1" ht="13.5" hidden="1" customHeight="1" x14ac:dyDescent="0.25">
      <c r="A69" s="55" t="s">
        <v>64</v>
      </c>
      <c r="B69" s="56"/>
      <c r="C69" s="56"/>
      <c r="D69" s="56"/>
      <c r="E69" s="57"/>
      <c r="F69" s="55" t="s">
        <v>57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7"/>
      <c r="U69" s="55" t="s">
        <v>65</v>
      </c>
      <c r="V69" s="56"/>
      <c r="W69" s="56"/>
      <c r="X69" s="56"/>
      <c r="Y69" s="57"/>
      <c r="Z69" s="55" t="s">
        <v>66</v>
      </c>
      <c r="AA69" s="56"/>
      <c r="AB69" s="56"/>
      <c r="AC69" s="56"/>
      <c r="AD69" s="57"/>
      <c r="AE69" s="55" t="s">
        <v>91</v>
      </c>
      <c r="AF69" s="56"/>
      <c r="AG69" s="56"/>
      <c r="AH69" s="57"/>
      <c r="AI69" s="97" t="s">
        <v>169</v>
      </c>
      <c r="AJ69" s="98"/>
      <c r="AK69" s="98"/>
      <c r="AL69" s="98"/>
      <c r="AM69" s="99"/>
      <c r="AN69" s="55" t="s">
        <v>67</v>
      </c>
      <c r="AO69" s="56"/>
      <c r="AP69" s="56"/>
      <c r="AQ69" s="56"/>
      <c r="AR69" s="57"/>
      <c r="AS69" s="55" t="s">
        <v>68</v>
      </c>
      <c r="AT69" s="56"/>
      <c r="AU69" s="56"/>
      <c r="AV69" s="56"/>
      <c r="AW69" s="57"/>
      <c r="AX69" s="55" t="s">
        <v>92</v>
      </c>
      <c r="AY69" s="56"/>
      <c r="AZ69" s="56"/>
      <c r="BA69" s="57"/>
      <c r="BB69" s="97" t="s">
        <v>169</v>
      </c>
      <c r="BC69" s="98"/>
      <c r="BD69" s="98"/>
      <c r="BE69" s="98"/>
      <c r="BF69" s="99"/>
      <c r="BG69" s="55" t="s">
        <v>58</v>
      </c>
      <c r="BH69" s="56"/>
      <c r="BI69" s="56"/>
      <c r="BJ69" s="56"/>
      <c r="BK69" s="57"/>
      <c r="BL69" s="55" t="s">
        <v>59</v>
      </c>
      <c r="BM69" s="56"/>
      <c r="BN69" s="56"/>
      <c r="BO69" s="56"/>
      <c r="BP69" s="57"/>
      <c r="BQ69" s="55" t="s">
        <v>93</v>
      </c>
      <c r="BR69" s="56"/>
      <c r="BS69" s="56"/>
      <c r="BT69" s="57"/>
      <c r="BU69" s="100" t="s">
        <v>169</v>
      </c>
      <c r="BV69" s="100"/>
      <c r="BW69" s="100"/>
      <c r="BX69" s="100"/>
      <c r="BY69" s="100"/>
      <c r="CA69" s="25" t="s">
        <v>27</v>
      </c>
    </row>
    <row r="70" spans="1:79" s="27" customFormat="1" ht="12.75" customHeight="1" x14ac:dyDescent="0.25">
      <c r="A70" s="110"/>
      <c r="B70" s="111"/>
      <c r="C70" s="111"/>
      <c r="D70" s="111"/>
      <c r="E70" s="112"/>
      <c r="F70" s="110" t="s">
        <v>147</v>
      </c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2"/>
      <c r="U70" s="101"/>
      <c r="V70" s="102"/>
      <c r="W70" s="102"/>
      <c r="X70" s="102"/>
      <c r="Y70" s="103"/>
      <c r="Z70" s="101"/>
      <c r="AA70" s="102"/>
      <c r="AB70" s="102"/>
      <c r="AC70" s="102"/>
      <c r="AD70" s="103"/>
      <c r="AE70" s="101"/>
      <c r="AF70" s="102"/>
      <c r="AG70" s="102"/>
      <c r="AH70" s="103"/>
      <c r="AI70" s="101">
        <f>IF(ISNUMBER(U70),U70,0)+IF(ISNUMBER(Z70),Z70,0)</f>
        <v>0</v>
      </c>
      <c r="AJ70" s="102"/>
      <c r="AK70" s="102"/>
      <c r="AL70" s="102"/>
      <c r="AM70" s="103"/>
      <c r="AN70" s="101"/>
      <c r="AO70" s="102"/>
      <c r="AP70" s="102"/>
      <c r="AQ70" s="102"/>
      <c r="AR70" s="103"/>
      <c r="AS70" s="101"/>
      <c r="AT70" s="102"/>
      <c r="AU70" s="102"/>
      <c r="AV70" s="102"/>
      <c r="AW70" s="103"/>
      <c r="AX70" s="101"/>
      <c r="AY70" s="102"/>
      <c r="AZ70" s="102"/>
      <c r="BA70" s="103"/>
      <c r="BB70" s="101">
        <f>IF(ISNUMBER(AN70),AN70,0)+IF(ISNUMBER(AS70),AS70,0)</f>
        <v>0</v>
      </c>
      <c r="BC70" s="102"/>
      <c r="BD70" s="102"/>
      <c r="BE70" s="102"/>
      <c r="BF70" s="103"/>
      <c r="BG70" s="101"/>
      <c r="BH70" s="102"/>
      <c r="BI70" s="102"/>
      <c r="BJ70" s="102"/>
      <c r="BK70" s="103"/>
      <c r="BL70" s="101"/>
      <c r="BM70" s="102"/>
      <c r="BN70" s="102"/>
      <c r="BO70" s="102"/>
      <c r="BP70" s="103"/>
      <c r="BQ70" s="101"/>
      <c r="BR70" s="102"/>
      <c r="BS70" s="102"/>
      <c r="BT70" s="103"/>
      <c r="BU70" s="101">
        <f>IF(ISNUMBER(BG70),BG70,0)+IF(ISNUMBER(BL70),BL70,0)</f>
        <v>0</v>
      </c>
      <c r="BV70" s="102"/>
      <c r="BW70" s="102"/>
      <c r="BX70" s="102"/>
      <c r="BY70" s="103"/>
      <c r="CA70" s="27" t="s">
        <v>28</v>
      </c>
    </row>
    <row r="71" spans="1:79" s="18" customFormat="1" ht="13" x14ac:dyDescent="0.3"/>
    <row r="72" spans="1:79" s="18" customFormat="1" ht="14.25" customHeight="1" x14ac:dyDescent="0.3">
      <c r="A72" s="45" t="s">
        <v>252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s="18" customFormat="1" ht="15" customHeight="1" x14ac:dyDescent="0.3">
      <c r="A73" s="67" t="s">
        <v>206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</row>
    <row r="74" spans="1:79" s="26" customFormat="1" ht="23.15" customHeight="1" x14ac:dyDescent="0.25">
      <c r="A74" s="104" t="s">
        <v>118</v>
      </c>
      <c r="B74" s="105"/>
      <c r="C74" s="105"/>
      <c r="D74" s="106"/>
      <c r="E74" s="90" t="s">
        <v>19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2"/>
      <c r="X74" s="87" t="s">
        <v>210</v>
      </c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9"/>
      <c r="AR74" s="96" t="s">
        <v>249</v>
      </c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</row>
    <row r="75" spans="1:79" s="26" customFormat="1" ht="27.5" customHeight="1" x14ac:dyDescent="0.25">
      <c r="A75" s="107"/>
      <c r="B75" s="108"/>
      <c r="C75" s="108"/>
      <c r="D75" s="109"/>
      <c r="E75" s="93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0" t="s">
        <v>4</v>
      </c>
      <c r="Y75" s="91"/>
      <c r="Z75" s="91"/>
      <c r="AA75" s="91"/>
      <c r="AB75" s="92"/>
      <c r="AC75" s="90" t="s">
        <v>3</v>
      </c>
      <c r="AD75" s="91"/>
      <c r="AE75" s="91"/>
      <c r="AF75" s="91"/>
      <c r="AG75" s="92"/>
      <c r="AH75" s="87" t="s">
        <v>116</v>
      </c>
      <c r="AI75" s="88"/>
      <c r="AJ75" s="88"/>
      <c r="AK75" s="88"/>
      <c r="AL75" s="89"/>
      <c r="AM75" s="87" t="s">
        <v>5</v>
      </c>
      <c r="AN75" s="88"/>
      <c r="AO75" s="88"/>
      <c r="AP75" s="88"/>
      <c r="AQ75" s="89"/>
      <c r="AR75" s="87" t="s">
        <v>4</v>
      </c>
      <c r="AS75" s="88"/>
      <c r="AT75" s="88"/>
      <c r="AU75" s="88"/>
      <c r="AV75" s="89"/>
      <c r="AW75" s="87" t="s">
        <v>3</v>
      </c>
      <c r="AX75" s="88"/>
      <c r="AY75" s="88"/>
      <c r="AZ75" s="88"/>
      <c r="BA75" s="89"/>
      <c r="BB75" s="87" t="s">
        <v>116</v>
      </c>
      <c r="BC75" s="88"/>
      <c r="BD75" s="88"/>
      <c r="BE75" s="88"/>
      <c r="BF75" s="89"/>
      <c r="BG75" s="87" t="s">
        <v>96</v>
      </c>
      <c r="BH75" s="88"/>
      <c r="BI75" s="88"/>
      <c r="BJ75" s="88"/>
      <c r="BK75" s="89"/>
    </row>
    <row r="76" spans="1:79" s="25" customFormat="1" ht="12.75" customHeight="1" x14ac:dyDescent="0.25">
      <c r="A76" s="55">
        <v>1</v>
      </c>
      <c r="B76" s="56"/>
      <c r="C76" s="56"/>
      <c r="D76" s="57"/>
      <c r="E76" s="55">
        <v>2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7"/>
      <c r="X76" s="55">
        <v>3</v>
      </c>
      <c r="Y76" s="56"/>
      <c r="Z76" s="56"/>
      <c r="AA76" s="56"/>
      <c r="AB76" s="57"/>
      <c r="AC76" s="55">
        <v>4</v>
      </c>
      <c r="AD76" s="56"/>
      <c r="AE76" s="56"/>
      <c r="AF76" s="56"/>
      <c r="AG76" s="57"/>
      <c r="AH76" s="55">
        <v>5</v>
      </c>
      <c r="AI76" s="56"/>
      <c r="AJ76" s="56"/>
      <c r="AK76" s="56"/>
      <c r="AL76" s="57"/>
      <c r="AM76" s="55">
        <v>6</v>
      </c>
      <c r="AN76" s="56"/>
      <c r="AO76" s="56"/>
      <c r="AP76" s="56"/>
      <c r="AQ76" s="57"/>
      <c r="AR76" s="55">
        <v>7</v>
      </c>
      <c r="AS76" s="56"/>
      <c r="AT76" s="56"/>
      <c r="AU76" s="56"/>
      <c r="AV76" s="57"/>
      <c r="AW76" s="55">
        <v>8</v>
      </c>
      <c r="AX76" s="56"/>
      <c r="AY76" s="56"/>
      <c r="AZ76" s="56"/>
      <c r="BA76" s="57"/>
      <c r="BB76" s="55">
        <v>9</v>
      </c>
      <c r="BC76" s="56"/>
      <c r="BD76" s="56"/>
      <c r="BE76" s="56"/>
      <c r="BF76" s="57"/>
      <c r="BG76" s="55">
        <v>10</v>
      </c>
      <c r="BH76" s="56"/>
      <c r="BI76" s="56"/>
      <c r="BJ76" s="56"/>
      <c r="BK76" s="57"/>
    </row>
    <row r="77" spans="1:79" s="18" customFormat="1" ht="12.75" hidden="1" customHeight="1" x14ac:dyDescent="0.3">
      <c r="A77" s="71" t="s">
        <v>64</v>
      </c>
      <c r="B77" s="72"/>
      <c r="C77" s="72"/>
      <c r="D77" s="73"/>
      <c r="E77" s="71" t="s">
        <v>57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3"/>
      <c r="X77" s="162" t="s">
        <v>60</v>
      </c>
      <c r="Y77" s="163"/>
      <c r="Z77" s="163"/>
      <c r="AA77" s="163"/>
      <c r="AB77" s="164"/>
      <c r="AC77" s="162" t="s">
        <v>61</v>
      </c>
      <c r="AD77" s="163"/>
      <c r="AE77" s="163"/>
      <c r="AF77" s="163"/>
      <c r="AG77" s="164"/>
      <c r="AH77" s="71" t="s">
        <v>94</v>
      </c>
      <c r="AI77" s="72"/>
      <c r="AJ77" s="72"/>
      <c r="AK77" s="72"/>
      <c r="AL77" s="73"/>
      <c r="AM77" s="68" t="s">
        <v>170</v>
      </c>
      <c r="AN77" s="69"/>
      <c r="AO77" s="69"/>
      <c r="AP77" s="69"/>
      <c r="AQ77" s="70"/>
      <c r="AR77" s="71" t="s">
        <v>62</v>
      </c>
      <c r="AS77" s="72"/>
      <c r="AT77" s="72"/>
      <c r="AU77" s="72"/>
      <c r="AV77" s="73"/>
      <c r="AW77" s="71" t="s">
        <v>63</v>
      </c>
      <c r="AX77" s="72"/>
      <c r="AY77" s="72"/>
      <c r="AZ77" s="72"/>
      <c r="BA77" s="73"/>
      <c r="BB77" s="71" t="s">
        <v>95</v>
      </c>
      <c r="BC77" s="72"/>
      <c r="BD77" s="72"/>
      <c r="BE77" s="72"/>
      <c r="BF77" s="73"/>
      <c r="BG77" s="68" t="s">
        <v>170</v>
      </c>
      <c r="BH77" s="69"/>
      <c r="BI77" s="69"/>
      <c r="BJ77" s="69"/>
      <c r="BK77" s="70"/>
      <c r="CA77" s="18" t="s">
        <v>29</v>
      </c>
    </row>
    <row r="78" spans="1:79" s="19" customFormat="1" ht="14.5" customHeight="1" x14ac:dyDescent="0.25">
      <c r="A78" s="71">
        <v>2111</v>
      </c>
      <c r="B78" s="72"/>
      <c r="C78" s="72"/>
      <c r="D78" s="73"/>
      <c r="E78" s="30" t="s">
        <v>175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3">
        <f>BG56</f>
        <v>1451021</v>
      </c>
      <c r="Y78" s="34"/>
      <c r="Z78" s="34"/>
      <c r="AA78" s="34"/>
      <c r="AB78" s="35"/>
      <c r="AC78" s="33">
        <v>0</v>
      </c>
      <c r="AD78" s="34"/>
      <c r="AE78" s="34"/>
      <c r="AF78" s="34"/>
      <c r="AG78" s="35"/>
      <c r="AH78" s="33">
        <v>0</v>
      </c>
      <c r="AI78" s="34"/>
      <c r="AJ78" s="34"/>
      <c r="AK78" s="34"/>
      <c r="AL78" s="35"/>
      <c r="AM78" s="33">
        <f t="shared" ref="AM78:AM83" si="6">IF(ISNUMBER(X78),X78,0)+IF(ISNUMBER(AC78),AC78,0)</f>
        <v>1451021</v>
      </c>
      <c r="AN78" s="34"/>
      <c r="AO78" s="34"/>
      <c r="AP78" s="34"/>
      <c r="AQ78" s="35"/>
      <c r="AR78" s="33">
        <f>X78</f>
        <v>1451021</v>
      </c>
      <c r="AS78" s="34"/>
      <c r="AT78" s="34"/>
      <c r="AU78" s="34"/>
      <c r="AV78" s="35"/>
      <c r="AW78" s="33">
        <v>0</v>
      </c>
      <c r="AX78" s="34"/>
      <c r="AY78" s="34"/>
      <c r="AZ78" s="34"/>
      <c r="BA78" s="35"/>
      <c r="BB78" s="33">
        <v>0</v>
      </c>
      <c r="BC78" s="34"/>
      <c r="BD78" s="34"/>
      <c r="BE78" s="34"/>
      <c r="BF78" s="35"/>
      <c r="BG78" s="36">
        <f t="shared" ref="BG78:BG83" si="7">IF(ISNUMBER(AR78),AR78,0)+IF(ISNUMBER(AW78),AW78,0)</f>
        <v>1451021</v>
      </c>
      <c r="BH78" s="36"/>
      <c r="BI78" s="36"/>
      <c r="BJ78" s="36"/>
      <c r="BK78" s="36"/>
      <c r="CA78" s="19" t="s">
        <v>30</v>
      </c>
    </row>
    <row r="79" spans="1:79" s="19" customFormat="1" ht="16.5" customHeight="1" x14ac:dyDescent="0.25">
      <c r="A79" s="71">
        <v>2120</v>
      </c>
      <c r="B79" s="72"/>
      <c r="C79" s="72"/>
      <c r="D79" s="73"/>
      <c r="E79" s="30" t="s">
        <v>176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  <c r="X79" s="33">
        <f>BG57</f>
        <v>319081</v>
      </c>
      <c r="Y79" s="34"/>
      <c r="Z79" s="34"/>
      <c r="AA79" s="34"/>
      <c r="AB79" s="35"/>
      <c r="AC79" s="33">
        <v>0</v>
      </c>
      <c r="AD79" s="34"/>
      <c r="AE79" s="34"/>
      <c r="AF79" s="34"/>
      <c r="AG79" s="35"/>
      <c r="AH79" s="33">
        <v>0</v>
      </c>
      <c r="AI79" s="34"/>
      <c r="AJ79" s="34"/>
      <c r="AK79" s="34"/>
      <c r="AL79" s="35"/>
      <c r="AM79" s="33">
        <f t="shared" si="6"/>
        <v>319081</v>
      </c>
      <c r="AN79" s="34"/>
      <c r="AO79" s="34"/>
      <c r="AP79" s="34"/>
      <c r="AQ79" s="35"/>
      <c r="AR79" s="33">
        <f t="shared" ref="AR79" si="8">X79</f>
        <v>319081</v>
      </c>
      <c r="AS79" s="34"/>
      <c r="AT79" s="34"/>
      <c r="AU79" s="34"/>
      <c r="AV79" s="35"/>
      <c r="AW79" s="33">
        <v>0</v>
      </c>
      <c r="AX79" s="34"/>
      <c r="AY79" s="34"/>
      <c r="AZ79" s="34"/>
      <c r="BA79" s="35"/>
      <c r="BB79" s="33">
        <v>0</v>
      </c>
      <c r="BC79" s="34"/>
      <c r="BD79" s="34"/>
      <c r="BE79" s="34"/>
      <c r="BF79" s="35"/>
      <c r="BG79" s="36">
        <f t="shared" si="7"/>
        <v>319081</v>
      </c>
      <c r="BH79" s="36"/>
      <c r="BI79" s="36"/>
      <c r="BJ79" s="36"/>
      <c r="BK79" s="36"/>
    </row>
    <row r="80" spans="1:79" s="19" customFormat="1" ht="12.75" customHeight="1" x14ac:dyDescent="0.25">
      <c r="A80" s="71">
        <v>2210</v>
      </c>
      <c r="B80" s="72"/>
      <c r="C80" s="72"/>
      <c r="D80" s="73"/>
      <c r="E80" s="30" t="s">
        <v>177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3">
        <v>144488</v>
      </c>
      <c r="Y80" s="34"/>
      <c r="Z80" s="34"/>
      <c r="AA80" s="34"/>
      <c r="AB80" s="35"/>
      <c r="AC80" s="33">
        <f>BL58</f>
        <v>68152</v>
      </c>
      <c r="AD80" s="34"/>
      <c r="AE80" s="34"/>
      <c r="AF80" s="34"/>
      <c r="AG80" s="35"/>
      <c r="AH80" s="33">
        <v>0</v>
      </c>
      <c r="AI80" s="34"/>
      <c r="AJ80" s="34"/>
      <c r="AK80" s="34"/>
      <c r="AL80" s="35"/>
      <c r="AM80" s="33">
        <f t="shared" si="6"/>
        <v>212640</v>
      </c>
      <c r="AN80" s="34"/>
      <c r="AO80" s="34"/>
      <c r="AP80" s="34"/>
      <c r="AQ80" s="35"/>
      <c r="AR80" s="33">
        <v>151800</v>
      </c>
      <c r="AS80" s="34"/>
      <c r="AT80" s="34"/>
      <c r="AU80" s="34"/>
      <c r="AV80" s="35"/>
      <c r="AW80" s="33">
        <f>AC80</f>
        <v>68152</v>
      </c>
      <c r="AX80" s="34"/>
      <c r="AY80" s="34"/>
      <c r="AZ80" s="34"/>
      <c r="BA80" s="35"/>
      <c r="BB80" s="33">
        <v>0</v>
      </c>
      <c r="BC80" s="34"/>
      <c r="BD80" s="34"/>
      <c r="BE80" s="34"/>
      <c r="BF80" s="35"/>
      <c r="BG80" s="36">
        <f t="shared" si="7"/>
        <v>219952</v>
      </c>
      <c r="BH80" s="36"/>
      <c r="BI80" s="36"/>
      <c r="BJ80" s="36"/>
      <c r="BK80" s="36"/>
    </row>
    <row r="81" spans="1:79" s="19" customFormat="1" ht="13" customHeight="1" x14ac:dyDescent="0.25">
      <c r="A81" s="71">
        <v>2240</v>
      </c>
      <c r="B81" s="72"/>
      <c r="C81" s="72"/>
      <c r="D81" s="73"/>
      <c r="E81" s="30" t="s">
        <v>178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  <c r="X81" s="33">
        <f>264950-461</f>
        <v>264489</v>
      </c>
      <c r="Y81" s="34"/>
      <c r="Z81" s="34"/>
      <c r="AA81" s="34"/>
      <c r="AB81" s="35"/>
      <c r="AC81" s="33">
        <f t="shared" ref="AC81:AC82" si="9">BL59</f>
        <v>61007</v>
      </c>
      <c r="AD81" s="34"/>
      <c r="AE81" s="34"/>
      <c r="AF81" s="34"/>
      <c r="AG81" s="35"/>
      <c r="AH81" s="33">
        <v>0</v>
      </c>
      <c r="AI81" s="34"/>
      <c r="AJ81" s="34"/>
      <c r="AK81" s="34"/>
      <c r="AL81" s="35"/>
      <c r="AM81" s="33">
        <f t="shared" si="6"/>
        <v>325496</v>
      </c>
      <c r="AN81" s="34"/>
      <c r="AO81" s="34"/>
      <c r="AP81" s="34"/>
      <c r="AQ81" s="35"/>
      <c r="AR81" s="33">
        <f>X81+26332</f>
        <v>290821</v>
      </c>
      <c r="AS81" s="34"/>
      <c r="AT81" s="34"/>
      <c r="AU81" s="34"/>
      <c r="AV81" s="35"/>
      <c r="AW81" s="33">
        <f>AC81</f>
        <v>61007</v>
      </c>
      <c r="AX81" s="34"/>
      <c r="AY81" s="34"/>
      <c r="AZ81" s="34"/>
      <c r="BA81" s="35"/>
      <c r="BB81" s="33">
        <v>0</v>
      </c>
      <c r="BC81" s="34"/>
      <c r="BD81" s="34"/>
      <c r="BE81" s="34"/>
      <c r="BF81" s="35"/>
      <c r="BG81" s="36">
        <f t="shared" si="7"/>
        <v>351828</v>
      </c>
      <c r="BH81" s="36"/>
      <c r="BI81" s="36"/>
      <c r="BJ81" s="36"/>
      <c r="BK81" s="36"/>
    </row>
    <row r="82" spans="1:79" s="19" customFormat="1" ht="12.75" hidden="1" customHeight="1" x14ac:dyDescent="0.25">
      <c r="A82" s="71">
        <v>2800</v>
      </c>
      <c r="B82" s="72"/>
      <c r="C82" s="72"/>
      <c r="D82" s="73"/>
      <c r="E82" s="30" t="s">
        <v>179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3"/>
      <c r="Y82" s="34"/>
      <c r="Z82" s="34"/>
      <c r="AA82" s="34"/>
      <c r="AB82" s="35"/>
      <c r="AC82" s="33">
        <f t="shared" si="9"/>
        <v>0</v>
      </c>
      <c r="AD82" s="34"/>
      <c r="AE82" s="34"/>
      <c r="AF82" s="34"/>
      <c r="AG82" s="35"/>
      <c r="AH82" s="33">
        <v>0</v>
      </c>
      <c r="AI82" s="34"/>
      <c r="AJ82" s="34"/>
      <c r="AK82" s="34"/>
      <c r="AL82" s="35"/>
      <c r="AM82" s="33">
        <f t="shared" si="6"/>
        <v>0</v>
      </c>
      <c r="AN82" s="34"/>
      <c r="AO82" s="34"/>
      <c r="AP82" s="34"/>
      <c r="AQ82" s="35"/>
      <c r="AR82" s="33"/>
      <c r="AS82" s="34"/>
      <c r="AT82" s="34"/>
      <c r="AU82" s="34"/>
      <c r="AV82" s="35"/>
      <c r="AW82" s="33">
        <v>0</v>
      </c>
      <c r="AX82" s="34"/>
      <c r="AY82" s="34"/>
      <c r="AZ82" s="34"/>
      <c r="BA82" s="35"/>
      <c r="BB82" s="33">
        <v>0</v>
      </c>
      <c r="BC82" s="34"/>
      <c r="BD82" s="34"/>
      <c r="BE82" s="34"/>
      <c r="BF82" s="35"/>
      <c r="BG82" s="36">
        <f t="shared" si="7"/>
        <v>0</v>
      </c>
      <c r="BH82" s="36"/>
      <c r="BI82" s="36"/>
      <c r="BJ82" s="36"/>
      <c r="BK82" s="36"/>
    </row>
    <row r="83" spans="1:79" s="20" customFormat="1" ht="16.5" customHeight="1" x14ac:dyDescent="0.25">
      <c r="A83" s="78"/>
      <c r="B83" s="79"/>
      <c r="C83" s="79"/>
      <c r="D83" s="80"/>
      <c r="E83" s="81" t="s">
        <v>147</v>
      </c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3"/>
      <c r="X83" s="84">
        <f>X78+X79+X80+X81</f>
        <v>2179079</v>
      </c>
      <c r="Y83" s="85"/>
      <c r="Z83" s="85"/>
      <c r="AA83" s="85"/>
      <c r="AB83" s="86"/>
      <c r="AC83" s="84">
        <f>AC80+AC81</f>
        <v>129159</v>
      </c>
      <c r="AD83" s="85"/>
      <c r="AE83" s="85"/>
      <c r="AF83" s="85"/>
      <c r="AG83" s="86"/>
      <c r="AH83" s="84">
        <v>0</v>
      </c>
      <c r="AI83" s="85"/>
      <c r="AJ83" s="85"/>
      <c r="AK83" s="85"/>
      <c r="AL83" s="86"/>
      <c r="AM83" s="84">
        <f t="shared" si="6"/>
        <v>2308238</v>
      </c>
      <c r="AN83" s="85"/>
      <c r="AO83" s="85"/>
      <c r="AP83" s="85"/>
      <c r="AQ83" s="86"/>
      <c r="AR83" s="84">
        <f>AR78+AR79+AR80+AR81</f>
        <v>2212723</v>
      </c>
      <c r="AS83" s="85"/>
      <c r="AT83" s="85"/>
      <c r="AU83" s="85"/>
      <c r="AV83" s="86"/>
      <c r="AW83" s="84">
        <f>AW80+AW81</f>
        <v>129159</v>
      </c>
      <c r="AX83" s="85"/>
      <c r="AY83" s="85"/>
      <c r="AZ83" s="85"/>
      <c r="BA83" s="86"/>
      <c r="BB83" s="84">
        <v>0</v>
      </c>
      <c r="BC83" s="85"/>
      <c r="BD83" s="85"/>
      <c r="BE83" s="85"/>
      <c r="BF83" s="86"/>
      <c r="BG83" s="122">
        <f t="shared" si="7"/>
        <v>2341882</v>
      </c>
      <c r="BH83" s="122"/>
      <c r="BI83" s="122"/>
      <c r="BJ83" s="122"/>
      <c r="BK83" s="122"/>
    </row>
    <row r="84" spans="1:79" s="18" customFormat="1" ht="13" x14ac:dyDescent="0.3"/>
    <row r="85" spans="1:79" s="18" customFormat="1" ht="14.25" customHeight="1" x14ac:dyDescent="0.3">
      <c r="A85" s="45" t="s">
        <v>253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79" s="18" customFormat="1" ht="15" customHeight="1" x14ac:dyDescent="0.3">
      <c r="A86" s="67" t="s">
        <v>206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</row>
    <row r="87" spans="1:79" s="25" customFormat="1" ht="23.15" customHeight="1" x14ac:dyDescent="0.25">
      <c r="A87" s="60" t="s">
        <v>119</v>
      </c>
      <c r="B87" s="61"/>
      <c r="C87" s="61"/>
      <c r="D87" s="61"/>
      <c r="E87" s="62"/>
      <c r="F87" s="60" t="s">
        <v>19</v>
      </c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6" t="s">
        <v>210</v>
      </c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55" t="s">
        <v>249</v>
      </c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7"/>
    </row>
    <row r="88" spans="1:79" s="25" customFormat="1" ht="27.5" customHeight="1" x14ac:dyDescent="0.25">
      <c r="A88" s="63"/>
      <c r="B88" s="64"/>
      <c r="C88" s="64"/>
      <c r="D88" s="64"/>
      <c r="E88" s="65"/>
      <c r="F88" s="63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55" t="s">
        <v>4</v>
      </c>
      <c r="Y88" s="56"/>
      <c r="Z88" s="56"/>
      <c r="AA88" s="56"/>
      <c r="AB88" s="57"/>
      <c r="AC88" s="55" t="s">
        <v>3</v>
      </c>
      <c r="AD88" s="56"/>
      <c r="AE88" s="56"/>
      <c r="AF88" s="56"/>
      <c r="AG88" s="57"/>
      <c r="AH88" s="55" t="s">
        <v>116</v>
      </c>
      <c r="AI88" s="56"/>
      <c r="AJ88" s="56"/>
      <c r="AK88" s="56"/>
      <c r="AL88" s="57"/>
      <c r="AM88" s="55" t="s">
        <v>5</v>
      </c>
      <c r="AN88" s="56"/>
      <c r="AO88" s="56"/>
      <c r="AP88" s="56"/>
      <c r="AQ88" s="57"/>
      <c r="AR88" s="55" t="s">
        <v>4</v>
      </c>
      <c r="AS88" s="56"/>
      <c r="AT88" s="56"/>
      <c r="AU88" s="56"/>
      <c r="AV88" s="57"/>
      <c r="AW88" s="55" t="s">
        <v>3</v>
      </c>
      <c r="AX88" s="56"/>
      <c r="AY88" s="56"/>
      <c r="AZ88" s="56"/>
      <c r="BA88" s="57"/>
      <c r="BB88" s="66" t="s">
        <v>116</v>
      </c>
      <c r="BC88" s="66"/>
      <c r="BD88" s="66"/>
      <c r="BE88" s="66"/>
      <c r="BF88" s="66"/>
      <c r="BG88" s="55" t="s">
        <v>96</v>
      </c>
      <c r="BH88" s="56"/>
      <c r="BI88" s="56"/>
      <c r="BJ88" s="56"/>
      <c r="BK88" s="57"/>
    </row>
    <row r="89" spans="1:79" s="25" customFormat="1" ht="15" customHeight="1" x14ac:dyDescent="0.25">
      <c r="A89" s="55">
        <v>1</v>
      </c>
      <c r="B89" s="56"/>
      <c r="C89" s="56"/>
      <c r="D89" s="56"/>
      <c r="E89" s="57"/>
      <c r="F89" s="55">
        <v>2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7"/>
      <c r="X89" s="55">
        <v>3</v>
      </c>
      <c r="Y89" s="56"/>
      <c r="Z89" s="56"/>
      <c r="AA89" s="56"/>
      <c r="AB89" s="57"/>
      <c r="AC89" s="55">
        <v>4</v>
      </c>
      <c r="AD89" s="56"/>
      <c r="AE89" s="56"/>
      <c r="AF89" s="56"/>
      <c r="AG89" s="57"/>
      <c r="AH89" s="55">
        <v>5</v>
      </c>
      <c r="AI89" s="56"/>
      <c r="AJ89" s="56"/>
      <c r="AK89" s="56"/>
      <c r="AL89" s="57"/>
      <c r="AM89" s="55">
        <v>6</v>
      </c>
      <c r="AN89" s="56"/>
      <c r="AO89" s="56"/>
      <c r="AP89" s="56"/>
      <c r="AQ89" s="57"/>
      <c r="AR89" s="55">
        <v>7</v>
      </c>
      <c r="AS89" s="56"/>
      <c r="AT89" s="56"/>
      <c r="AU89" s="56"/>
      <c r="AV89" s="57"/>
      <c r="AW89" s="55">
        <v>8</v>
      </c>
      <c r="AX89" s="56"/>
      <c r="AY89" s="56"/>
      <c r="AZ89" s="56"/>
      <c r="BA89" s="57"/>
      <c r="BB89" s="55">
        <v>9</v>
      </c>
      <c r="BC89" s="56"/>
      <c r="BD89" s="56"/>
      <c r="BE89" s="56"/>
      <c r="BF89" s="57"/>
      <c r="BG89" s="55">
        <v>10</v>
      </c>
      <c r="BH89" s="56"/>
      <c r="BI89" s="56"/>
      <c r="BJ89" s="56"/>
      <c r="BK89" s="57"/>
    </row>
    <row r="90" spans="1:79" s="25" customFormat="1" ht="15" hidden="1" customHeight="1" x14ac:dyDescent="0.25">
      <c r="A90" s="55" t="s">
        <v>64</v>
      </c>
      <c r="B90" s="56"/>
      <c r="C90" s="56"/>
      <c r="D90" s="56"/>
      <c r="E90" s="57"/>
      <c r="F90" s="55" t="s">
        <v>57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7"/>
      <c r="X90" s="55" t="s">
        <v>60</v>
      </c>
      <c r="Y90" s="56"/>
      <c r="Z90" s="56"/>
      <c r="AA90" s="56"/>
      <c r="AB90" s="57"/>
      <c r="AC90" s="55" t="s">
        <v>61</v>
      </c>
      <c r="AD90" s="56"/>
      <c r="AE90" s="56"/>
      <c r="AF90" s="56"/>
      <c r="AG90" s="57"/>
      <c r="AH90" s="55" t="s">
        <v>94</v>
      </c>
      <c r="AI90" s="56"/>
      <c r="AJ90" s="56"/>
      <c r="AK90" s="56"/>
      <c r="AL90" s="57"/>
      <c r="AM90" s="97" t="s">
        <v>170</v>
      </c>
      <c r="AN90" s="98"/>
      <c r="AO90" s="98"/>
      <c r="AP90" s="98"/>
      <c r="AQ90" s="99"/>
      <c r="AR90" s="55" t="s">
        <v>62</v>
      </c>
      <c r="AS90" s="56"/>
      <c r="AT90" s="56"/>
      <c r="AU90" s="56"/>
      <c r="AV90" s="57"/>
      <c r="AW90" s="55" t="s">
        <v>63</v>
      </c>
      <c r="AX90" s="56"/>
      <c r="AY90" s="56"/>
      <c r="AZ90" s="56"/>
      <c r="BA90" s="57"/>
      <c r="BB90" s="55" t="s">
        <v>95</v>
      </c>
      <c r="BC90" s="56"/>
      <c r="BD90" s="56"/>
      <c r="BE90" s="56"/>
      <c r="BF90" s="57"/>
      <c r="BG90" s="97" t="s">
        <v>170</v>
      </c>
      <c r="BH90" s="98"/>
      <c r="BI90" s="98"/>
      <c r="BJ90" s="98"/>
      <c r="BK90" s="99"/>
      <c r="CA90" s="25" t="s">
        <v>31</v>
      </c>
    </row>
    <row r="91" spans="1:79" s="27" customFormat="1" ht="12.75" customHeight="1" x14ac:dyDescent="0.25">
      <c r="A91" s="110"/>
      <c r="B91" s="111"/>
      <c r="C91" s="111"/>
      <c r="D91" s="111"/>
      <c r="E91" s="112"/>
      <c r="F91" s="110" t="s">
        <v>147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2"/>
      <c r="X91" s="113"/>
      <c r="Y91" s="114"/>
      <c r="Z91" s="114"/>
      <c r="AA91" s="114"/>
      <c r="AB91" s="115"/>
      <c r="AC91" s="113"/>
      <c r="AD91" s="114"/>
      <c r="AE91" s="114"/>
      <c r="AF91" s="114"/>
      <c r="AG91" s="115"/>
      <c r="AH91" s="116"/>
      <c r="AI91" s="116"/>
      <c r="AJ91" s="116"/>
      <c r="AK91" s="116"/>
      <c r="AL91" s="116"/>
      <c r="AM91" s="116">
        <f>IF(ISNUMBER(X91),X91,0)+IF(ISNUMBER(AC91),AC91,0)</f>
        <v>0</v>
      </c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>
        <f>IF(ISNUMBER(AR91),AR91,0)+IF(ISNUMBER(AW91),AW91,0)</f>
        <v>0</v>
      </c>
      <c r="BH91" s="116"/>
      <c r="BI91" s="116"/>
      <c r="BJ91" s="116"/>
      <c r="BK91" s="116"/>
      <c r="CA91" s="27" t="s">
        <v>32</v>
      </c>
    </row>
    <row r="92" spans="1:79" s="18" customFormat="1" ht="13" x14ac:dyDescent="0.3"/>
    <row r="93" spans="1:79" s="18" customFormat="1" ht="13" hidden="1" x14ac:dyDescent="0.3"/>
    <row r="94" spans="1:79" s="18" customFormat="1" ht="14.25" customHeight="1" x14ac:dyDescent="0.3">
      <c r="A94" s="45" t="s">
        <v>120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</row>
    <row r="95" spans="1:79" s="18" customFormat="1" ht="14.25" customHeight="1" x14ac:dyDescent="0.3">
      <c r="A95" s="45" t="s">
        <v>254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79" s="18" customFormat="1" ht="15" customHeight="1" x14ac:dyDescent="0.3">
      <c r="A96" s="67" t="s">
        <v>206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9" s="26" customFormat="1" ht="23.15" customHeight="1" x14ac:dyDescent="0.25">
      <c r="A97" s="90" t="s">
        <v>6</v>
      </c>
      <c r="B97" s="91"/>
      <c r="C97" s="91"/>
      <c r="D97" s="90" t="s">
        <v>121</v>
      </c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2"/>
      <c r="U97" s="87" t="s">
        <v>245</v>
      </c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9"/>
      <c r="AN97" s="87" t="s">
        <v>246</v>
      </c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9"/>
      <c r="BG97" s="96" t="s">
        <v>247</v>
      </c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</row>
    <row r="98" spans="1:79" s="26" customFormat="1" ht="32" customHeight="1" x14ac:dyDescent="0.25">
      <c r="A98" s="93"/>
      <c r="B98" s="94"/>
      <c r="C98" s="94"/>
      <c r="D98" s="9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5"/>
      <c r="U98" s="87" t="s">
        <v>4</v>
      </c>
      <c r="V98" s="88"/>
      <c r="W98" s="88"/>
      <c r="X98" s="88"/>
      <c r="Y98" s="89"/>
      <c r="Z98" s="87" t="s">
        <v>3</v>
      </c>
      <c r="AA98" s="88"/>
      <c r="AB98" s="88"/>
      <c r="AC98" s="88"/>
      <c r="AD98" s="89"/>
      <c r="AE98" s="117" t="s">
        <v>116</v>
      </c>
      <c r="AF98" s="118"/>
      <c r="AG98" s="118"/>
      <c r="AH98" s="119"/>
      <c r="AI98" s="87" t="s">
        <v>5</v>
      </c>
      <c r="AJ98" s="88"/>
      <c r="AK98" s="88"/>
      <c r="AL98" s="88"/>
      <c r="AM98" s="89"/>
      <c r="AN98" s="87" t="s">
        <v>4</v>
      </c>
      <c r="AO98" s="88"/>
      <c r="AP98" s="88"/>
      <c r="AQ98" s="88"/>
      <c r="AR98" s="89"/>
      <c r="AS98" s="87" t="s">
        <v>3</v>
      </c>
      <c r="AT98" s="88"/>
      <c r="AU98" s="88"/>
      <c r="AV98" s="88"/>
      <c r="AW98" s="89"/>
      <c r="AX98" s="117" t="s">
        <v>116</v>
      </c>
      <c r="AY98" s="118"/>
      <c r="AZ98" s="118"/>
      <c r="BA98" s="119"/>
      <c r="BB98" s="87" t="s">
        <v>96</v>
      </c>
      <c r="BC98" s="88"/>
      <c r="BD98" s="88"/>
      <c r="BE98" s="88"/>
      <c r="BF98" s="89"/>
      <c r="BG98" s="87" t="s">
        <v>4</v>
      </c>
      <c r="BH98" s="88"/>
      <c r="BI98" s="88"/>
      <c r="BJ98" s="88"/>
      <c r="BK98" s="89"/>
      <c r="BL98" s="96" t="s">
        <v>3</v>
      </c>
      <c r="BM98" s="96"/>
      <c r="BN98" s="96"/>
      <c r="BO98" s="96"/>
      <c r="BP98" s="96"/>
      <c r="BQ98" s="96" t="s">
        <v>116</v>
      </c>
      <c r="BR98" s="96"/>
      <c r="BS98" s="96"/>
      <c r="BT98" s="96"/>
      <c r="BU98" s="87" t="s">
        <v>97</v>
      </c>
      <c r="BV98" s="88"/>
      <c r="BW98" s="88"/>
      <c r="BX98" s="88"/>
      <c r="BY98" s="89"/>
    </row>
    <row r="99" spans="1:79" s="25" customFormat="1" ht="15" customHeight="1" x14ac:dyDescent="0.25">
      <c r="A99" s="55">
        <v>1</v>
      </c>
      <c r="B99" s="56"/>
      <c r="C99" s="56"/>
      <c r="D99" s="55">
        <v>2</v>
      </c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7"/>
      <c r="U99" s="55">
        <v>3</v>
      </c>
      <c r="V99" s="56"/>
      <c r="W99" s="56"/>
      <c r="X99" s="56"/>
      <c r="Y99" s="57"/>
      <c r="Z99" s="55">
        <v>4</v>
      </c>
      <c r="AA99" s="56"/>
      <c r="AB99" s="56"/>
      <c r="AC99" s="56"/>
      <c r="AD99" s="57"/>
      <c r="AE99" s="55">
        <v>5</v>
      </c>
      <c r="AF99" s="56"/>
      <c r="AG99" s="56"/>
      <c r="AH99" s="57"/>
      <c r="AI99" s="55">
        <v>6</v>
      </c>
      <c r="AJ99" s="56"/>
      <c r="AK99" s="56"/>
      <c r="AL99" s="56"/>
      <c r="AM99" s="57"/>
      <c r="AN99" s="55">
        <v>7</v>
      </c>
      <c r="AO99" s="56"/>
      <c r="AP99" s="56"/>
      <c r="AQ99" s="56"/>
      <c r="AR99" s="57"/>
      <c r="AS99" s="55">
        <v>8</v>
      </c>
      <c r="AT99" s="56"/>
      <c r="AU99" s="56"/>
      <c r="AV99" s="56"/>
      <c r="AW99" s="57"/>
      <c r="AX99" s="66">
        <v>9</v>
      </c>
      <c r="AY99" s="66"/>
      <c r="AZ99" s="66"/>
      <c r="BA99" s="66"/>
      <c r="BB99" s="55">
        <v>10</v>
      </c>
      <c r="BC99" s="56"/>
      <c r="BD99" s="56"/>
      <c r="BE99" s="56"/>
      <c r="BF99" s="57"/>
      <c r="BG99" s="55">
        <v>11</v>
      </c>
      <c r="BH99" s="56"/>
      <c r="BI99" s="56"/>
      <c r="BJ99" s="56"/>
      <c r="BK99" s="57"/>
      <c r="BL99" s="66">
        <v>12</v>
      </c>
      <c r="BM99" s="66"/>
      <c r="BN99" s="66"/>
      <c r="BO99" s="66"/>
      <c r="BP99" s="66"/>
      <c r="BQ99" s="55">
        <v>13</v>
      </c>
      <c r="BR99" s="56"/>
      <c r="BS99" s="56"/>
      <c r="BT99" s="57"/>
      <c r="BU99" s="55">
        <v>14</v>
      </c>
      <c r="BV99" s="56"/>
      <c r="BW99" s="56"/>
      <c r="BX99" s="56"/>
      <c r="BY99" s="57"/>
    </row>
    <row r="100" spans="1:79" s="18" customFormat="1" ht="14.25" hidden="1" customHeight="1" x14ac:dyDescent="0.3">
      <c r="A100" s="71" t="s">
        <v>69</v>
      </c>
      <c r="B100" s="72"/>
      <c r="C100" s="72"/>
      <c r="D100" s="71" t="s">
        <v>57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3"/>
      <c r="U100" s="77" t="s">
        <v>65</v>
      </c>
      <c r="V100" s="77"/>
      <c r="W100" s="77"/>
      <c r="X100" s="77"/>
      <c r="Y100" s="77"/>
      <c r="Z100" s="77" t="s">
        <v>66</v>
      </c>
      <c r="AA100" s="77"/>
      <c r="AB100" s="77"/>
      <c r="AC100" s="77"/>
      <c r="AD100" s="77"/>
      <c r="AE100" s="77" t="s">
        <v>91</v>
      </c>
      <c r="AF100" s="77"/>
      <c r="AG100" s="77"/>
      <c r="AH100" s="77"/>
      <c r="AI100" s="120" t="s">
        <v>169</v>
      </c>
      <c r="AJ100" s="120"/>
      <c r="AK100" s="120"/>
      <c r="AL100" s="120"/>
      <c r="AM100" s="120"/>
      <c r="AN100" s="77" t="s">
        <v>67</v>
      </c>
      <c r="AO100" s="77"/>
      <c r="AP100" s="77"/>
      <c r="AQ100" s="77"/>
      <c r="AR100" s="77"/>
      <c r="AS100" s="77" t="s">
        <v>68</v>
      </c>
      <c r="AT100" s="77"/>
      <c r="AU100" s="77"/>
      <c r="AV100" s="77"/>
      <c r="AW100" s="77"/>
      <c r="AX100" s="77" t="s">
        <v>92</v>
      </c>
      <c r="AY100" s="77"/>
      <c r="AZ100" s="77"/>
      <c r="BA100" s="77"/>
      <c r="BB100" s="120" t="s">
        <v>169</v>
      </c>
      <c r="BC100" s="120"/>
      <c r="BD100" s="120"/>
      <c r="BE100" s="120"/>
      <c r="BF100" s="120"/>
      <c r="BG100" s="77" t="s">
        <v>58</v>
      </c>
      <c r="BH100" s="77"/>
      <c r="BI100" s="77"/>
      <c r="BJ100" s="77"/>
      <c r="BK100" s="77"/>
      <c r="BL100" s="77" t="s">
        <v>59</v>
      </c>
      <c r="BM100" s="77"/>
      <c r="BN100" s="77"/>
      <c r="BO100" s="77"/>
      <c r="BP100" s="77"/>
      <c r="BQ100" s="77" t="s">
        <v>93</v>
      </c>
      <c r="BR100" s="77"/>
      <c r="BS100" s="77"/>
      <c r="BT100" s="77"/>
      <c r="BU100" s="120" t="s">
        <v>169</v>
      </c>
      <c r="BV100" s="120"/>
      <c r="BW100" s="120"/>
      <c r="BX100" s="120"/>
      <c r="BY100" s="120"/>
      <c r="CA100" s="18" t="s">
        <v>33</v>
      </c>
    </row>
    <row r="101" spans="1:79" s="19" customFormat="1" ht="35" customHeight="1" x14ac:dyDescent="0.25">
      <c r="A101" s="71">
        <v>1</v>
      </c>
      <c r="B101" s="72"/>
      <c r="C101" s="72"/>
      <c r="D101" s="30" t="s">
        <v>235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3">
        <f>U34</f>
        <v>2004516</v>
      </c>
      <c r="V101" s="34"/>
      <c r="W101" s="34"/>
      <c r="X101" s="34"/>
      <c r="Y101" s="35"/>
      <c r="Z101" s="33">
        <f>Z62</f>
        <v>61719</v>
      </c>
      <c r="AA101" s="34"/>
      <c r="AB101" s="34"/>
      <c r="AC101" s="34"/>
      <c r="AD101" s="35"/>
      <c r="AE101" s="33">
        <f>AE61</f>
        <v>22678</v>
      </c>
      <c r="AF101" s="34"/>
      <c r="AG101" s="34"/>
      <c r="AH101" s="35"/>
      <c r="AI101" s="33">
        <f>IF(ISNUMBER(U101),U101,0)+IF(ISNUMBER(Z101),Z101,0)</f>
        <v>2066235</v>
      </c>
      <c r="AJ101" s="34"/>
      <c r="AK101" s="34"/>
      <c r="AL101" s="34"/>
      <c r="AM101" s="35"/>
      <c r="AN101" s="33">
        <f>AN34</f>
        <v>2144181</v>
      </c>
      <c r="AO101" s="34"/>
      <c r="AP101" s="34"/>
      <c r="AQ101" s="34"/>
      <c r="AR101" s="35"/>
      <c r="AS101" s="33">
        <f>AS34</f>
        <v>50000</v>
      </c>
      <c r="AT101" s="34"/>
      <c r="AU101" s="34"/>
      <c r="AV101" s="34"/>
      <c r="AW101" s="35"/>
      <c r="AX101" s="33">
        <v>0</v>
      </c>
      <c r="AY101" s="34"/>
      <c r="AZ101" s="34"/>
      <c r="BA101" s="35"/>
      <c r="BB101" s="33">
        <f>AN101+AS101</f>
        <v>2194181</v>
      </c>
      <c r="BC101" s="34"/>
      <c r="BD101" s="34"/>
      <c r="BE101" s="34"/>
      <c r="BF101" s="35"/>
      <c r="BG101" s="33">
        <f>BG62</f>
        <v>2179540</v>
      </c>
      <c r="BH101" s="34"/>
      <c r="BI101" s="34"/>
      <c r="BJ101" s="34"/>
      <c r="BK101" s="35"/>
      <c r="BL101" s="33">
        <f>BL34</f>
        <v>129159</v>
      </c>
      <c r="BM101" s="34"/>
      <c r="BN101" s="34"/>
      <c r="BO101" s="34"/>
      <c r="BP101" s="35"/>
      <c r="BQ101" s="33">
        <v>0</v>
      </c>
      <c r="BR101" s="34"/>
      <c r="BS101" s="34"/>
      <c r="BT101" s="35"/>
      <c r="BU101" s="33">
        <f>IF(ISNUMBER(BG101),BG101,0)+IF(ISNUMBER(BL101),BL101,0)</f>
        <v>2308699</v>
      </c>
      <c r="BV101" s="34"/>
      <c r="BW101" s="34"/>
      <c r="BX101" s="34"/>
      <c r="BY101" s="35"/>
      <c r="CA101" s="19" t="s">
        <v>34</v>
      </c>
    </row>
    <row r="102" spans="1:79" s="20" customFormat="1" ht="19" customHeight="1" x14ac:dyDescent="0.25">
      <c r="A102" s="78"/>
      <c r="B102" s="79"/>
      <c r="C102" s="79"/>
      <c r="D102" s="81" t="s">
        <v>147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3"/>
      <c r="U102" s="84">
        <f>U101</f>
        <v>2004516</v>
      </c>
      <c r="V102" s="85"/>
      <c r="W102" s="85"/>
      <c r="X102" s="85"/>
      <c r="Y102" s="86"/>
      <c r="Z102" s="84">
        <f>Z101</f>
        <v>61719</v>
      </c>
      <c r="AA102" s="85"/>
      <c r="AB102" s="85"/>
      <c r="AC102" s="85"/>
      <c r="AD102" s="86"/>
      <c r="AE102" s="84">
        <f>AE101</f>
        <v>22678</v>
      </c>
      <c r="AF102" s="85"/>
      <c r="AG102" s="85"/>
      <c r="AH102" s="86"/>
      <c r="AI102" s="84">
        <f>IF(ISNUMBER(U102),U102,0)+IF(ISNUMBER(Z102),Z102,0)</f>
        <v>2066235</v>
      </c>
      <c r="AJ102" s="85"/>
      <c r="AK102" s="85"/>
      <c r="AL102" s="85"/>
      <c r="AM102" s="86"/>
      <c r="AN102" s="84">
        <f>AN101</f>
        <v>2144181</v>
      </c>
      <c r="AO102" s="85"/>
      <c r="AP102" s="85"/>
      <c r="AQ102" s="85"/>
      <c r="AR102" s="86"/>
      <c r="AS102" s="84">
        <f>AS101</f>
        <v>50000</v>
      </c>
      <c r="AT102" s="85"/>
      <c r="AU102" s="85"/>
      <c r="AV102" s="85"/>
      <c r="AW102" s="86"/>
      <c r="AX102" s="84">
        <v>0</v>
      </c>
      <c r="AY102" s="85"/>
      <c r="AZ102" s="85"/>
      <c r="BA102" s="86"/>
      <c r="BB102" s="84">
        <f>AN102+AS102</f>
        <v>2194181</v>
      </c>
      <c r="BC102" s="85"/>
      <c r="BD102" s="85"/>
      <c r="BE102" s="85"/>
      <c r="BF102" s="86"/>
      <c r="BG102" s="84">
        <f>BG101</f>
        <v>2179540</v>
      </c>
      <c r="BH102" s="85"/>
      <c r="BI102" s="85"/>
      <c r="BJ102" s="85"/>
      <c r="BK102" s="86"/>
      <c r="BL102" s="84">
        <f>BL101</f>
        <v>129159</v>
      </c>
      <c r="BM102" s="85"/>
      <c r="BN102" s="85"/>
      <c r="BO102" s="85"/>
      <c r="BP102" s="86"/>
      <c r="BQ102" s="84">
        <v>0</v>
      </c>
      <c r="BR102" s="85"/>
      <c r="BS102" s="85"/>
      <c r="BT102" s="86"/>
      <c r="BU102" s="84">
        <f>IF(ISNUMBER(BG102),BG102,0)+IF(ISNUMBER(BL102),BL102,0)</f>
        <v>2308699</v>
      </c>
      <c r="BV102" s="85"/>
      <c r="BW102" s="85"/>
      <c r="BX102" s="85"/>
      <c r="BY102" s="86"/>
    </row>
    <row r="103" spans="1:79" s="18" customFormat="1" ht="13" x14ac:dyDescent="0.3"/>
    <row r="104" spans="1:79" s="18" customFormat="1" ht="14.25" customHeight="1" x14ac:dyDescent="0.3">
      <c r="A104" s="45" t="s">
        <v>255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</row>
    <row r="105" spans="1:79" s="18" customFormat="1" ht="15" customHeight="1" x14ac:dyDescent="0.3">
      <c r="A105" s="121" t="s">
        <v>206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1:79" s="26" customFormat="1" ht="23.15" customHeight="1" x14ac:dyDescent="0.25">
      <c r="A106" s="90" t="s">
        <v>6</v>
      </c>
      <c r="B106" s="91"/>
      <c r="C106" s="91"/>
      <c r="D106" s="90" t="s">
        <v>121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2"/>
      <c r="U106" s="96" t="s">
        <v>210</v>
      </c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 t="s">
        <v>249</v>
      </c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</row>
    <row r="107" spans="1:79" s="26" customFormat="1" ht="26.5" customHeight="1" x14ac:dyDescent="0.25">
      <c r="A107" s="93"/>
      <c r="B107" s="94"/>
      <c r="C107" s="94"/>
      <c r="D107" s="9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5"/>
      <c r="U107" s="87" t="s">
        <v>4</v>
      </c>
      <c r="V107" s="88"/>
      <c r="W107" s="88"/>
      <c r="X107" s="88"/>
      <c r="Y107" s="89"/>
      <c r="Z107" s="87" t="s">
        <v>3</v>
      </c>
      <c r="AA107" s="88"/>
      <c r="AB107" s="88"/>
      <c r="AC107" s="88"/>
      <c r="AD107" s="89"/>
      <c r="AE107" s="117" t="s">
        <v>116</v>
      </c>
      <c r="AF107" s="118"/>
      <c r="AG107" s="118"/>
      <c r="AH107" s="118"/>
      <c r="AI107" s="119"/>
      <c r="AJ107" s="87" t="s">
        <v>5</v>
      </c>
      <c r="AK107" s="88"/>
      <c r="AL107" s="88"/>
      <c r="AM107" s="88"/>
      <c r="AN107" s="89"/>
      <c r="AO107" s="87" t="s">
        <v>4</v>
      </c>
      <c r="AP107" s="88"/>
      <c r="AQ107" s="88"/>
      <c r="AR107" s="88"/>
      <c r="AS107" s="89"/>
      <c r="AT107" s="87" t="s">
        <v>3</v>
      </c>
      <c r="AU107" s="88"/>
      <c r="AV107" s="88"/>
      <c r="AW107" s="88"/>
      <c r="AX107" s="89"/>
      <c r="AY107" s="117" t="s">
        <v>116</v>
      </c>
      <c r="AZ107" s="118"/>
      <c r="BA107" s="118"/>
      <c r="BB107" s="118"/>
      <c r="BC107" s="119"/>
      <c r="BD107" s="96" t="s">
        <v>96</v>
      </c>
      <c r="BE107" s="96"/>
      <c r="BF107" s="96"/>
      <c r="BG107" s="96"/>
      <c r="BH107" s="96"/>
    </row>
    <row r="108" spans="1:79" s="25" customFormat="1" ht="15" customHeight="1" x14ac:dyDescent="0.25">
      <c r="A108" s="55" t="s">
        <v>168</v>
      </c>
      <c r="B108" s="56"/>
      <c r="C108" s="56"/>
      <c r="D108" s="55">
        <v>2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7"/>
      <c r="U108" s="55">
        <v>3</v>
      </c>
      <c r="V108" s="56"/>
      <c r="W108" s="56"/>
      <c r="X108" s="56"/>
      <c r="Y108" s="57"/>
      <c r="Z108" s="55">
        <v>4</v>
      </c>
      <c r="AA108" s="56"/>
      <c r="AB108" s="56"/>
      <c r="AC108" s="56"/>
      <c r="AD108" s="57"/>
      <c r="AE108" s="55">
        <v>5</v>
      </c>
      <c r="AF108" s="56"/>
      <c r="AG108" s="56"/>
      <c r="AH108" s="56"/>
      <c r="AI108" s="57"/>
      <c r="AJ108" s="55">
        <v>6</v>
      </c>
      <c r="AK108" s="56"/>
      <c r="AL108" s="56"/>
      <c r="AM108" s="56"/>
      <c r="AN108" s="57"/>
      <c r="AO108" s="55">
        <v>7</v>
      </c>
      <c r="AP108" s="56"/>
      <c r="AQ108" s="56"/>
      <c r="AR108" s="56"/>
      <c r="AS108" s="57"/>
      <c r="AT108" s="55">
        <v>8</v>
      </c>
      <c r="AU108" s="56"/>
      <c r="AV108" s="56"/>
      <c r="AW108" s="56"/>
      <c r="AX108" s="57"/>
      <c r="AY108" s="55">
        <v>9</v>
      </c>
      <c r="AZ108" s="56"/>
      <c r="BA108" s="56"/>
      <c r="BB108" s="56"/>
      <c r="BC108" s="57"/>
      <c r="BD108" s="55">
        <v>10</v>
      </c>
      <c r="BE108" s="56"/>
      <c r="BF108" s="56"/>
      <c r="BG108" s="56"/>
      <c r="BH108" s="57"/>
    </row>
    <row r="109" spans="1:79" s="18" customFormat="1" ht="12.75" hidden="1" customHeight="1" x14ac:dyDescent="0.3">
      <c r="A109" s="71" t="s">
        <v>69</v>
      </c>
      <c r="B109" s="72"/>
      <c r="C109" s="72"/>
      <c r="D109" s="71" t="s">
        <v>57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3"/>
      <c r="U109" s="71" t="s">
        <v>60</v>
      </c>
      <c r="V109" s="72"/>
      <c r="W109" s="72"/>
      <c r="X109" s="72"/>
      <c r="Y109" s="73"/>
      <c r="Z109" s="71" t="s">
        <v>61</v>
      </c>
      <c r="AA109" s="72"/>
      <c r="AB109" s="72"/>
      <c r="AC109" s="72"/>
      <c r="AD109" s="73"/>
      <c r="AE109" s="71" t="s">
        <v>94</v>
      </c>
      <c r="AF109" s="72"/>
      <c r="AG109" s="72"/>
      <c r="AH109" s="72"/>
      <c r="AI109" s="73"/>
      <c r="AJ109" s="68" t="s">
        <v>170</v>
      </c>
      <c r="AK109" s="69"/>
      <c r="AL109" s="69"/>
      <c r="AM109" s="69"/>
      <c r="AN109" s="70"/>
      <c r="AO109" s="71" t="s">
        <v>62</v>
      </c>
      <c r="AP109" s="72"/>
      <c r="AQ109" s="72"/>
      <c r="AR109" s="72"/>
      <c r="AS109" s="73"/>
      <c r="AT109" s="71" t="s">
        <v>63</v>
      </c>
      <c r="AU109" s="72"/>
      <c r="AV109" s="72"/>
      <c r="AW109" s="72"/>
      <c r="AX109" s="73"/>
      <c r="AY109" s="71" t="s">
        <v>95</v>
      </c>
      <c r="AZ109" s="72"/>
      <c r="BA109" s="72"/>
      <c r="BB109" s="72"/>
      <c r="BC109" s="73"/>
      <c r="BD109" s="120" t="s">
        <v>170</v>
      </c>
      <c r="BE109" s="120"/>
      <c r="BF109" s="120"/>
      <c r="BG109" s="120"/>
      <c r="BH109" s="120"/>
      <c r="CA109" s="18" t="s">
        <v>35</v>
      </c>
    </row>
    <row r="110" spans="1:79" s="19" customFormat="1" ht="27.5" customHeight="1" x14ac:dyDescent="0.25">
      <c r="A110" s="71">
        <v>1</v>
      </c>
      <c r="B110" s="72"/>
      <c r="C110" s="72"/>
      <c r="D110" s="30" t="s">
        <v>235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3">
        <f>X83</f>
        <v>2179079</v>
      </c>
      <c r="V110" s="34"/>
      <c r="W110" s="34"/>
      <c r="X110" s="34"/>
      <c r="Y110" s="35"/>
      <c r="Z110" s="33">
        <f>AC83</f>
        <v>129159</v>
      </c>
      <c r="AA110" s="34"/>
      <c r="AB110" s="34"/>
      <c r="AC110" s="34"/>
      <c r="AD110" s="35"/>
      <c r="AE110" s="36">
        <v>0</v>
      </c>
      <c r="AF110" s="36"/>
      <c r="AG110" s="36"/>
      <c r="AH110" s="36"/>
      <c r="AI110" s="36"/>
      <c r="AJ110" s="36">
        <f>IF(ISNUMBER(U110),U110,0)+IF(ISNUMBER(Z110),Z110,0)</f>
        <v>2308238</v>
      </c>
      <c r="AK110" s="36"/>
      <c r="AL110" s="36"/>
      <c r="AM110" s="36"/>
      <c r="AN110" s="36"/>
      <c r="AO110" s="36">
        <f>AR83</f>
        <v>2212723</v>
      </c>
      <c r="AP110" s="36"/>
      <c r="AQ110" s="36"/>
      <c r="AR110" s="36"/>
      <c r="AS110" s="36"/>
      <c r="AT110" s="36">
        <f>Z110</f>
        <v>129159</v>
      </c>
      <c r="AU110" s="36"/>
      <c r="AV110" s="36"/>
      <c r="AW110" s="36"/>
      <c r="AX110" s="36"/>
      <c r="AY110" s="36">
        <v>0</v>
      </c>
      <c r="AZ110" s="36"/>
      <c r="BA110" s="36"/>
      <c r="BB110" s="36"/>
      <c r="BC110" s="36"/>
      <c r="BD110" s="36">
        <f>IF(ISNUMBER(AO110),AO110,0)+IF(ISNUMBER(AT110),AT110,0)</f>
        <v>2341882</v>
      </c>
      <c r="BE110" s="36"/>
      <c r="BF110" s="36"/>
      <c r="BG110" s="36"/>
      <c r="BH110" s="36"/>
      <c r="CA110" s="19" t="s">
        <v>36</v>
      </c>
    </row>
    <row r="111" spans="1:79" s="20" customFormat="1" ht="12.75" customHeight="1" x14ac:dyDescent="0.25">
      <c r="A111" s="78"/>
      <c r="B111" s="79"/>
      <c r="C111" s="79"/>
      <c r="D111" s="81" t="s">
        <v>147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3"/>
      <c r="U111" s="84">
        <f>U110</f>
        <v>2179079</v>
      </c>
      <c r="V111" s="85"/>
      <c r="W111" s="85"/>
      <c r="X111" s="85"/>
      <c r="Y111" s="86"/>
      <c r="Z111" s="84">
        <f>Z110</f>
        <v>129159</v>
      </c>
      <c r="AA111" s="85"/>
      <c r="AB111" s="85"/>
      <c r="AC111" s="85"/>
      <c r="AD111" s="86"/>
      <c r="AE111" s="122">
        <v>0</v>
      </c>
      <c r="AF111" s="122"/>
      <c r="AG111" s="122"/>
      <c r="AH111" s="122"/>
      <c r="AI111" s="122"/>
      <c r="AJ111" s="122">
        <f>IF(ISNUMBER(U111),U111,0)+IF(ISNUMBER(Z111),Z111,0)</f>
        <v>2308238</v>
      </c>
      <c r="AK111" s="122"/>
      <c r="AL111" s="122"/>
      <c r="AM111" s="122"/>
      <c r="AN111" s="122"/>
      <c r="AO111" s="122">
        <f>AO110</f>
        <v>2212723</v>
      </c>
      <c r="AP111" s="122"/>
      <c r="AQ111" s="122"/>
      <c r="AR111" s="122"/>
      <c r="AS111" s="122"/>
      <c r="AT111" s="122">
        <f>AT110</f>
        <v>129159</v>
      </c>
      <c r="AU111" s="122"/>
      <c r="AV111" s="122"/>
      <c r="AW111" s="122"/>
      <c r="AX111" s="122"/>
      <c r="AY111" s="122">
        <v>0</v>
      </c>
      <c r="AZ111" s="122"/>
      <c r="BA111" s="122"/>
      <c r="BB111" s="122"/>
      <c r="BC111" s="122"/>
      <c r="BD111" s="122">
        <f>IF(ISNUMBER(AO111),AO111,0)+IF(ISNUMBER(AT111),AT111,0)</f>
        <v>2341882</v>
      </c>
      <c r="BE111" s="122"/>
      <c r="BF111" s="122"/>
      <c r="BG111" s="122"/>
      <c r="BH111" s="122"/>
    </row>
    <row r="112" spans="1:79" s="19" customFormat="1" ht="12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</row>
    <row r="113" spans="1:79" s="18" customFormat="1" ht="13" hidden="1" x14ac:dyDescent="0.3"/>
    <row r="114" spans="1:79" s="18" customFormat="1" ht="14.25" customHeight="1" x14ac:dyDescent="0.3">
      <c r="A114" s="45" t="s">
        <v>151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</row>
    <row r="115" spans="1:79" s="18" customFormat="1" ht="14.25" customHeight="1" x14ac:dyDescent="0.3">
      <c r="A115" s="45" t="s">
        <v>256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</row>
    <row r="116" spans="1:79" s="26" customFormat="1" ht="19.5" customHeight="1" x14ac:dyDescent="0.25">
      <c r="A116" s="90" t="s">
        <v>6</v>
      </c>
      <c r="B116" s="91"/>
      <c r="C116" s="91"/>
      <c r="D116" s="96" t="s">
        <v>9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 t="s">
        <v>8</v>
      </c>
      <c r="R116" s="96"/>
      <c r="S116" s="96"/>
      <c r="T116" s="96"/>
      <c r="U116" s="96"/>
      <c r="V116" s="96" t="s">
        <v>7</v>
      </c>
      <c r="W116" s="96"/>
      <c r="X116" s="96"/>
      <c r="Y116" s="96"/>
      <c r="Z116" s="96"/>
      <c r="AA116" s="96"/>
      <c r="AB116" s="96"/>
      <c r="AC116" s="96"/>
      <c r="AD116" s="96"/>
      <c r="AE116" s="96"/>
      <c r="AF116" s="87" t="s">
        <v>245</v>
      </c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9"/>
      <c r="AU116" s="87" t="s">
        <v>246</v>
      </c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9"/>
      <c r="BJ116" s="87" t="s">
        <v>247</v>
      </c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9"/>
    </row>
    <row r="117" spans="1:79" s="26" customFormat="1" ht="19.5" customHeight="1" x14ac:dyDescent="0.25">
      <c r="A117" s="93"/>
      <c r="B117" s="94"/>
      <c r="C117" s="94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 t="s">
        <v>4</v>
      </c>
      <c r="AG117" s="96"/>
      <c r="AH117" s="96"/>
      <c r="AI117" s="96"/>
      <c r="AJ117" s="96"/>
      <c r="AK117" s="96" t="s">
        <v>3</v>
      </c>
      <c r="AL117" s="96"/>
      <c r="AM117" s="96"/>
      <c r="AN117" s="96"/>
      <c r="AO117" s="96"/>
      <c r="AP117" s="96" t="s">
        <v>123</v>
      </c>
      <c r="AQ117" s="96"/>
      <c r="AR117" s="96"/>
      <c r="AS117" s="96"/>
      <c r="AT117" s="96"/>
      <c r="AU117" s="96" t="s">
        <v>4</v>
      </c>
      <c r="AV117" s="96"/>
      <c r="AW117" s="96"/>
      <c r="AX117" s="96"/>
      <c r="AY117" s="96"/>
      <c r="AZ117" s="96" t="s">
        <v>3</v>
      </c>
      <c r="BA117" s="96"/>
      <c r="BB117" s="96"/>
      <c r="BC117" s="96"/>
      <c r="BD117" s="96"/>
      <c r="BE117" s="96" t="s">
        <v>90</v>
      </c>
      <c r="BF117" s="96"/>
      <c r="BG117" s="96"/>
      <c r="BH117" s="96"/>
      <c r="BI117" s="96"/>
      <c r="BJ117" s="96" t="s">
        <v>4</v>
      </c>
      <c r="BK117" s="96"/>
      <c r="BL117" s="96"/>
      <c r="BM117" s="96"/>
      <c r="BN117" s="96"/>
      <c r="BO117" s="96" t="s">
        <v>3</v>
      </c>
      <c r="BP117" s="96"/>
      <c r="BQ117" s="96"/>
      <c r="BR117" s="96"/>
      <c r="BS117" s="96"/>
      <c r="BT117" s="96" t="s">
        <v>97</v>
      </c>
      <c r="BU117" s="96"/>
      <c r="BV117" s="96"/>
      <c r="BW117" s="96"/>
      <c r="BX117" s="96"/>
    </row>
    <row r="118" spans="1:79" s="25" customFormat="1" ht="15" customHeight="1" x14ac:dyDescent="0.25">
      <c r="A118" s="55">
        <v>1</v>
      </c>
      <c r="B118" s="56"/>
      <c r="C118" s="56"/>
      <c r="D118" s="66">
        <v>2</v>
      </c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>
        <v>3</v>
      </c>
      <c r="R118" s="66"/>
      <c r="S118" s="66"/>
      <c r="T118" s="66"/>
      <c r="U118" s="66"/>
      <c r="V118" s="66">
        <v>4</v>
      </c>
      <c r="W118" s="66"/>
      <c r="X118" s="66"/>
      <c r="Y118" s="66"/>
      <c r="Z118" s="66"/>
      <c r="AA118" s="66"/>
      <c r="AB118" s="66"/>
      <c r="AC118" s="66"/>
      <c r="AD118" s="66"/>
      <c r="AE118" s="66"/>
      <c r="AF118" s="66">
        <v>5</v>
      </c>
      <c r="AG118" s="66"/>
      <c r="AH118" s="66"/>
      <c r="AI118" s="66"/>
      <c r="AJ118" s="66"/>
      <c r="AK118" s="66">
        <v>6</v>
      </c>
      <c r="AL118" s="66"/>
      <c r="AM118" s="66"/>
      <c r="AN118" s="66"/>
      <c r="AO118" s="66"/>
      <c r="AP118" s="66">
        <v>7</v>
      </c>
      <c r="AQ118" s="66"/>
      <c r="AR118" s="66"/>
      <c r="AS118" s="66"/>
      <c r="AT118" s="66"/>
      <c r="AU118" s="66">
        <v>8</v>
      </c>
      <c r="AV118" s="66"/>
      <c r="AW118" s="66"/>
      <c r="AX118" s="66"/>
      <c r="AY118" s="66"/>
      <c r="AZ118" s="66">
        <v>9</v>
      </c>
      <c r="BA118" s="66"/>
      <c r="BB118" s="66"/>
      <c r="BC118" s="66"/>
      <c r="BD118" s="66"/>
      <c r="BE118" s="66">
        <v>10</v>
      </c>
      <c r="BF118" s="66"/>
      <c r="BG118" s="66"/>
      <c r="BH118" s="66"/>
      <c r="BI118" s="66"/>
      <c r="BJ118" s="66">
        <v>11</v>
      </c>
      <c r="BK118" s="66"/>
      <c r="BL118" s="66"/>
      <c r="BM118" s="66"/>
      <c r="BN118" s="66"/>
      <c r="BO118" s="66">
        <v>12</v>
      </c>
      <c r="BP118" s="66"/>
      <c r="BQ118" s="66"/>
      <c r="BR118" s="66"/>
      <c r="BS118" s="66"/>
      <c r="BT118" s="66">
        <v>13</v>
      </c>
      <c r="BU118" s="66"/>
      <c r="BV118" s="66"/>
      <c r="BW118" s="66"/>
      <c r="BX118" s="66"/>
    </row>
    <row r="119" spans="1:79" s="18" customFormat="1" ht="10.5" hidden="1" customHeight="1" x14ac:dyDescent="0.3">
      <c r="A119" s="71" t="s">
        <v>153</v>
      </c>
      <c r="B119" s="72"/>
      <c r="C119" s="72"/>
      <c r="D119" s="126" t="s">
        <v>57</v>
      </c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 t="s">
        <v>70</v>
      </c>
      <c r="R119" s="126"/>
      <c r="S119" s="126"/>
      <c r="T119" s="126"/>
      <c r="U119" s="126"/>
      <c r="V119" s="126" t="s">
        <v>71</v>
      </c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77" t="s">
        <v>111</v>
      </c>
      <c r="AG119" s="77"/>
      <c r="AH119" s="77"/>
      <c r="AI119" s="77"/>
      <c r="AJ119" s="77"/>
      <c r="AK119" s="127" t="s">
        <v>112</v>
      </c>
      <c r="AL119" s="127"/>
      <c r="AM119" s="127"/>
      <c r="AN119" s="127"/>
      <c r="AO119" s="127"/>
      <c r="AP119" s="120" t="s">
        <v>181</v>
      </c>
      <c r="AQ119" s="120"/>
      <c r="AR119" s="120"/>
      <c r="AS119" s="120"/>
      <c r="AT119" s="120"/>
      <c r="AU119" s="77" t="s">
        <v>113</v>
      </c>
      <c r="AV119" s="77"/>
      <c r="AW119" s="77"/>
      <c r="AX119" s="77"/>
      <c r="AY119" s="77"/>
      <c r="AZ119" s="127" t="s">
        <v>114</v>
      </c>
      <c r="BA119" s="127"/>
      <c r="BB119" s="127"/>
      <c r="BC119" s="127"/>
      <c r="BD119" s="127"/>
      <c r="BE119" s="120" t="s">
        <v>181</v>
      </c>
      <c r="BF119" s="120"/>
      <c r="BG119" s="120"/>
      <c r="BH119" s="120"/>
      <c r="BI119" s="120"/>
      <c r="BJ119" s="77" t="s">
        <v>105</v>
      </c>
      <c r="BK119" s="77"/>
      <c r="BL119" s="77"/>
      <c r="BM119" s="77"/>
      <c r="BN119" s="77"/>
      <c r="BO119" s="127" t="s">
        <v>106</v>
      </c>
      <c r="BP119" s="127"/>
      <c r="BQ119" s="127"/>
      <c r="BR119" s="127"/>
      <c r="BS119" s="127"/>
      <c r="BT119" s="120" t="s">
        <v>181</v>
      </c>
      <c r="BU119" s="120"/>
      <c r="BV119" s="120"/>
      <c r="BW119" s="120"/>
      <c r="BX119" s="120"/>
      <c r="CA119" s="18" t="s">
        <v>37</v>
      </c>
    </row>
    <row r="120" spans="1:79" s="20" customFormat="1" ht="15" customHeight="1" x14ac:dyDescent="0.25">
      <c r="A120" s="78">
        <v>0</v>
      </c>
      <c r="B120" s="79"/>
      <c r="C120" s="79"/>
      <c r="D120" s="123" t="s">
        <v>180</v>
      </c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CA120" s="20" t="s">
        <v>38</v>
      </c>
    </row>
    <row r="121" spans="1:79" s="19" customFormat="1" ht="15" customHeight="1" x14ac:dyDescent="0.25">
      <c r="A121" s="71">
        <v>1</v>
      </c>
      <c r="B121" s="72"/>
      <c r="C121" s="72"/>
      <c r="D121" s="30" t="s">
        <v>220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2"/>
      <c r="Q121" s="96" t="s">
        <v>213</v>
      </c>
      <c r="R121" s="96"/>
      <c r="S121" s="96"/>
      <c r="T121" s="96"/>
      <c r="U121" s="96"/>
      <c r="V121" s="96" t="s">
        <v>183</v>
      </c>
      <c r="W121" s="96"/>
      <c r="X121" s="96"/>
      <c r="Y121" s="96"/>
      <c r="Z121" s="96"/>
      <c r="AA121" s="96"/>
      <c r="AB121" s="96"/>
      <c r="AC121" s="96"/>
      <c r="AD121" s="96"/>
      <c r="AE121" s="96"/>
      <c r="AF121" s="129">
        <v>7</v>
      </c>
      <c r="AG121" s="129"/>
      <c r="AH121" s="129"/>
      <c r="AI121" s="129"/>
      <c r="AJ121" s="129"/>
      <c r="AK121" s="129">
        <v>0</v>
      </c>
      <c r="AL121" s="129"/>
      <c r="AM121" s="129"/>
      <c r="AN121" s="129"/>
      <c r="AO121" s="129"/>
      <c r="AP121" s="129">
        <f>AF121</f>
        <v>7</v>
      </c>
      <c r="AQ121" s="129"/>
      <c r="AR121" s="129"/>
      <c r="AS121" s="129"/>
      <c r="AT121" s="129"/>
      <c r="AU121" s="129">
        <v>7</v>
      </c>
      <c r="AV121" s="129"/>
      <c r="AW121" s="129"/>
      <c r="AX121" s="129"/>
      <c r="AY121" s="129"/>
      <c r="AZ121" s="129">
        <v>0</v>
      </c>
      <c r="BA121" s="129"/>
      <c r="BB121" s="129"/>
      <c r="BC121" s="129"/>
      <c r="BD121" s="129"/>
      <c r="BE121" s="129">
        <f>AU121+AZ121</f>
        <v>7</v>
      </c>
      <c r="BF121" s="129"/>
      <c r="BG121" s="129"/>
      <c r="BH121" s="129"/>
      <c r="BI121" s="129"/>
      <c r="BJ121" s="129">
        <v>7.5</v>
      </c>
      <c r="BK121" s="129"/>
      <c r="BL121" s="129"/>
      <c r="BM121" s="129"/>
      <c r="BN121" s="129"/>
      <c r="BO121" s="129">
        <v>0</v>
      </c>
      <c r="BP121" s="129"/>
      <c r="BQ121" s="129"/>
      <c r="BR121" s="129"/>
      <c r="BS121" s="129"/>
      <c r="BT121" s="129">
        <f>BJ121</f>
        <v>7.5</v>
      </c>
      <c r="BU121" s="129"/>
      <c r="BV121" s="129"/>
      <c r="BW121" s="129"/>
      <c r="BX121" s="129"/>
    </row>
    <row r="122" spans="1:79" s="19" customFormat="1" ht="31" customHeight="1" x14ac:dyDescent="0.25">
      <c r="A122" s="71">
        <v>2</v>
      </c>
      <c r="B122" s="72"/>
      <c r="C122" s="72"/>
      <c r="D122" s="30" t="s">
        <v>221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96" t="s">
        <v>229</v>
      </c>
      <c r="R122" s="96"/>
      <c r="S122" s="96"/>
      <c r="T122" s="96"/>
      <c r="U122" s="96"/>
      <c r="V122" s="96" t="s">
        <v>212</v>
      </c>
      <c r="W122" s="96"/>
      <c r="X122" s="96"/>
      <c r="Y122" s="96"/>
      <c r="Z122" s="96"/>
      <c r="AA122" s="96"/>
      <c r="AB122" s="96"/>
      <c r="AC122" s="96"/>
      <c r="AD122" s="96"/>
      <c r="AE122" s="96"/>
      <c r="AF122" s="129">
        <v>0</v>
      </c>
      <c r="AG122" s="129"/>
      <c r="AH122" s="129"/>
      <c r="AI122" s="129"/>
      <c r="AJ122" s="129"/>
      <c r="AK122" s="129">
        <v>22678</v>
      </c>
      <c r="AL122" s="129"/>
      <c r="AM122" s="129"/>
      <c r="AN122" s="129"/>
      <c r="AO122" s="129"/>
      <c r="AP122" s="129">
        <f>AK122</f>
        <v>22678</v>
      </c>
      <c r="AQ122" s="129"/>
      <c r="AR122" s="129"/>
      <c r="AS122" s="129"/>
      <c r="AT122" s="129"/>
      <c r="AU122" s="129">
        <v>0</v>
      </c>
      <c r="AV122" s="129"/>
      <c r="AW122" s="129"/>
      <c r="AX122" s="129"/>
      <c r="AY122" s="129"/>
      <c r="AZ122" s="129">
        <v>0</v>
      </c>
      <c r="BA122" s="129"/>
      <c r="BB122" s="129"/>
      <c r="BC122" s="129"/>
      <c r="BD122" s="129"/>
      <c r="BE122" s="129">
        <f>AZ122</f>
        <v>0</v>
      </c>
      <c r="BF122" s="129"/>
      <c r="BG122" s="129"/>
      <c r="BH122" s="129"/>
      <c r="BI122" s="129"/>
      <c r="BJ122" s="129">
        <v>0</v>
      </c>
      <c r="BK122" s="129"/>
      <c r="BL122" s="129"/>
      <c r="BM122" s="129"/>
      <c r="BN122" s="129"/>
      <c r="BO122" s="129">
        <v>0</v>
      </c>
      <c r="BP122" s="129"/>
      <c r="BQ122" s="129"/>
      <c r="BR122" s="129"/>
      <c r="BS122" s="129"/>
      <c r="BT122" s="129">
        <v>0</v>
      </c>
      <c r="BU122" s="129"/>
      <c r="BV122" s="129"/>
      <c r="BW122" s="129"/>
      <c r="BX122" s="129"/>
    </row>
    <row r="123" spans="1:79" s="20" customFormat="1" ht="15" customHeight="1" x14ac:dyDescent="0.25">
      <c r="A123" s="78">
        <v>0</v>
      </c>
      <c r="B123" s="79"/>
      <c r="C123" s="79"/>
      <c r="D123" s="81" t="s">
        <v>185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3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9"/>
      <c r="BF123" s="129"/>
      <c r="BG123" s="129"/>
      <c r="BH123" s="129"/>
      <c r="BI123" s="129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</row>
    <row r="124" spans="1:79" s="19" customFormat="1" ht="28" customHeight="1" x14ac:dyDescent="0.25">
      <c r="A124" s="71">
        <v>3</v>
      </c>
      <c r="B124" s="72"/>
      <c r="C124" s="72"/>
      <c r="D124" s="30" t="s">
        <v>222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2"/>
      <c r="Q124" s="96" t="s">
        <v>186</v>
      </c>
      <c r="R124" s="96"/>
      <c r="S124" s="96"/>
      <c r="T124" s="96"/>
      <c r="U124" s="96"/>
      <c r="V124" s="165" t="s">
        <v>215</v>
      </c>
      <c r="W124" s="166"/>
      <c r="X124" s="166"/>
      <c r="Y124" s="166"/>
      <c r="Z124" s="166"/>
      <c r="AA124" s="166"/>
      <c r="AB124" s="166"/>
      <c r="AC124" s="166"/>
      <c r="AD124" s="166"/>
      <c r="AE124" s="167"/>
      <c r="AF124" s="129">
        <v>700</v>
      </c>
      <c r="AG124" s="129"/>
      <c r="AH124" s="129"/>
      <c r="AI124" s="129"/>
      <c r="AJ124" s="129"/>
      <c r="AK124" s="129">
        <v>0</v>
      </c>
      <c r="AL124" s="129"/>
      <c r="AM124" s="129"/>
      <c r="AN124" s="129"/>
      <c r="AO124" s="129"/>
      <c r="AP124" s="129">
        <f>AF124</f>
        <v>700</v>
      </c>
      <c r="AQ124" s="129"/>
      <c r="AR124" s="129"/>
      <c r="AS124" s="129"/>
      <c r="AT124" s="129"/>
      <c r="AU124" s="129">
        <v>700</v>
      </c>
      <c r="AV124" s="129"/>
      <c r="AW124" s="129"/>
      <c r="AX124" s="129"/>
      <c r="AY124" s="129"/>
      <c r="AZ124" s="129">
        <v>0</v>
      </c>
      <c r="BA124" s="129"/>
      <c r="BB124" s="129"/>
      <c r="BC124" s="129"/>
      <c r="BD124" s="129"/>
      <c r="BE124" s="129">
        <f>AU124</f>
        <v>700</v>
      </c>
      <c r="BF124" s="129"/>
      <c r="BG124" s="129"/>
      <c r="BH124" s="129"/>
      <c r="BI124" s="129"/>
      <c r="BJ124" s="129">
        <v>700</v>
      </c>
      <c r="BK124" s="129"/>
      <c r="BL124" s="129"/>
      <c r="BM124" s="129"/>
      <c r="BN124" s="129"/>
      <c r="BO124" s="129">
        <v>0</v>
      </c>
      <c r="BP124" s="129"/>
      <c r="BQ124" s="129"/>
      <c r="BR124" s="129"/>
      <c r="BS124" s="129"/>
      <c r="BT124" s="129">
        <f>BJ124</f>
        <v>700</v>
      </c>
      <c r="BU124" s="129"/>
      <c r="BV124" s="129"/>
      <c r="BW124" s="129"/>
      <c r="BX124" s="129"/>
    </row>
    <row r="125" spans="1:79" s="19" customFormat="1" ht="32.5" customHeight="1" x14ac:dyDescent="0.25">
      <c r="A125" s="71">
        <v>4</v>
      </c>
      <c r="B125" s="72"/>
      <c r="C125" s="73"/>
      <c r="D125" s="30" t="s">
        <v>230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2"/>
      <c r="Q125" s="87" t="s">
        <v>231</v>
      </c>
      <c r="R125" s="88"/>
      <c r="S125" s="88"/>
      <c r="T125" s="88"/>
      <c r="U125" s="89"/>
      <c r="V125" s="87" t="s">
        <v>232</v>
      </c>
      <c r="W125" s="88"/>
      <c r="X125" s="88"/>
      <c r="Y125" s="88"/>
      <c r="Z125" s="88"/>
      <c r="AA125" s="88"/>
      <c r="AB125" s="88"/>
      <c r="AC125" s="88"/>
      <c r="AD125" s="88"/>
      <c r="AE125" s="89"/>
      <c r="AF125" s="74">
        <v>2500</v>
      </c>
      <c r="AG125" s="75"/>
      <c r="AH125" s="75"/>
      <c r="AI125" s="75"/>
      <c r="AJ125" s="76"/>
      <c r="AK125" s="74">
        <v>0</v>
      </c>
      <c r="AL125" s="75"/>
      <c r="AM125" s="75"/>
      <c r="AN125" s="75"/>
      <c r="AO125" s="76"/>
      <c r="AP125" s="33">
        <f>AF125</f>
        <v>2500</v>
      </c>
      <c r="AQ125" s="75"/>
      <c r="AR125" s="75"/>
      <c r="AS125" s="75"/>
      <c r="AT125" s="76"/>
      <c r="AU125" s="33">
        <v>2500</v>
      </c>
      <c r="AV125" s="75"/>
      <c r="AW125" s="75"/>
      <c r="AX125" s="75"/>
      <c r="AY125" s="76"/>
      <c r="AZ125" s="74">
        <v>0</v>
      </c>
      <c r="BA125" s="75"/>
      <c r="BB125" s="75"/>
      <c r="BC125" s="75"/>
      <c r="BD125" s="76"/>
      <c r="BE125" s="33">
        <f>AU125</f>
        <v>2500</v>
      </c>
      <c r="BF125" s="75"/>
      <c r="BG125" s="75"/>
      <c r="BH125" s="75"/>
      <c r="BI125" s="76"/>
      <c r="BJ125" s="74">
        <v>2500</v>
      </c>
      <c r="BK125" s="75"/>
      <c r="BL125" s="75"/>
      <c r="BM125" s="75"/>
      <c r="BN125" s="76"/>
      <c r="BO125" s="74">
        <v>0</v>
      </c>
      <c r="BP125" s="75"/>
      <c r="BQ125" s="75"/>
      <c r="BR125" s="75"/>
      <c r="BS125" s="76"/>
      <c r="BT125" s="74">
        <f>BJ125</f>
        <v>2500</v>
      </c>
      <c r="BU125" s="75"/>
      <c r="BV125" s="75"/>
      <c r="BW125" s="75"/>
      <c r="BX125" s="76"/>
    </row>
    <row r="126" spans="1:79" s="19" customFormat="1" ht="28" customHeight="1" x14ac:dyDescent="0.25">
      <c r="A126" s="71">
        <v>5</v>
      </c>
      <c r="B126" s="72"/>
      <c r="C126" s="72"/>
      <c r="D126" s="30" t="s">
        <v>236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2"/>
      <c r="Q126" s="96" t="s">
        <v>186</v>
      </c>
      <c r="R126" s="96"/>
      <c r="S126" s="96"/>
      <c r="T126" s="96"/>
      <c r="U126" s="96"/>
      <c r="V126" s="87" t="s">
        <v>217</v>
      </c>
      <c r="W126" s="88"/>
      <c r="X126" s="88"/>
      <c r="Y126" s="88"/>
      <c r="Z126" s="88"/>
      <c r="AA126" s="88"/>
      <c r="AB126" s="88"/>
      <c r="AC126" s="88"/>
      <c r="AD126" s="88"/>
      <c r="AE126" s="89"/>
      <c r="AF126" s="129">
        <v>0</v>
      </c>
      <c r="AG126" s="129"/>
      <c r="AH126" s="129"/>
      <c r="AI126" s="129"/>
      <c r="AJ126" s="129"/>
      <c r="AK126" s="129">
        <v>1</v>
      </c>
      <c r="AL126" s="129"/>
      <c r="AM126" s="129"/>
      <c r="AN126" s="129"/>
      <c r="AO126" s="129"/>
      <c r="AP126" s="36">
        <f>AK126</f>
        <v>1</v>
      </c>
      <c r="AQ126" s="129"/>
      <c r="AR126" s="129"/>
      <c r="AS126" s="129"/>
      <c r="AT126" s="129"/>
      <c r="AU126" s="129">
        <v>0</v>
      </c>
      <c r="AV126" s="129"/>
      <c r="AW126" s="129"/>
      <c r="AX126" s="129"/>
      <c r="AY126" s="129"/>
      <c r="AZ126" s="129">
        <v>0</v>
      </c>
      <c r="BA126" s="129"/>
      <c r="BB126" s="129"/>
      <c r="BC126" s="129"/>
      <c r="BD126" s="129"/>
      <c r="BE126" s="129">
        <v>0</v>
      </c>
      <c r="BF126" s="129"/>
      <c r="BG126" s="129"/>
      <c r="BH126" s="129"/>
      <c r="BI126" s="129"/>
      <c r="BJ126" s="129">
        <v>0</v>
      </c>
      <c r="BK126" s="129"/>
      <c r="BL126" s="129"/>
      <c r="BM126" s="129"/>
      <c r="BN126" s="129"/>
      <c r="BO126" s="129">
        <v>0</v>
      </c>
      <c r="BP126" s="129"/>
      <c r="BQ126" s="129"/>
      <c r="BR126" s="129"/>
      <c r="BS126" s="129"/>
      <c r="BT126" s="129">
        <v>0</v>
      </c>
      <c r="BU126" s="129"/>
      <c r="BV126" s="129"/>
      <c r="BW126" s="129"/>
      <c r="BX126" s="129"/>
    </row>
    <row r="127" spans="1:79" s="20" customFormat="1" ht="15" customHeight="1" x14ac:dyDescent="0.25">
      <c r="A127" s="78">
        <v>0</v>
      </c>
      <c r="B127" s="79"/>
      <c r="C127" s="79"/>
      <c r="D127" s="81" t="s">
        <v>187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3"/>
      <c r="Q127" s="124"/>
      <c r="R127" s="124"/>
      <c r="S127" s="124"/>
      <c r="T127" s="124"/>
      <c r="U127" s="124"/>
      <c r="V127" s="168"/>
      <c r="W127" s="169"/>
      <c r="X127" s="169"/>
      <c r="Y127" s="169"/>
      <c r="Z127" s="169"/>
      <c r="AA127" s="169"/>
      <c r="AB127" s="169"/>
      <c r="AC127" s="169"/>
      <c r="AD127" s="169"/>
      <c r="AE127" s="170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</row>
    <row r="128" spans="1:79" s="19" customFormat="1" ht="28" customHeight="1" x14ac:dyDescent="0.25">
      <c r="A128" s="71">
        <v>6</v>
      </c>
      <c r="B128" s="72"/>
      <c r="C128" s="72"/>
      <c r="D128" s="30" t="s">
        <v>224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96" t="s">
        <v>182</v>
      </c>
      <c r="R128" s="96"/>
      <c r="S128" s="96"/>
      <c r="T128" s="96"/>
      <c r="U128" s="96"/>
      <c r="V128" s="87" t="s">
        <v>188</v>
      </c>
      <c r="W128" s="88"/>
      <c r="X128" s="88"/>
      <c r="Y128" s="88"/>
      <c r="Z128" s="88"/>
      <c r="AA128" s="88"/>
      <c r="AB128" s="88"/>
      <c r="AC128" s="88"/>
      <c r="AD128" s="88"/>
      <c r="AE128" s="89"/>
      <c r="AF128" s="129">
        <v>26</v>
      </c>
      <c r="AG128" s="129"/>
      <c r="AH128" s="129"/>
      <c r="AI128" s="129"/>
      <c r="AJ128" s="129"/>
      <c r="AK128" s="129">
        <v>0</v>
      </c>
      <c r="AL128" s="129"/>
      <c r="AM128" s="129"/>
      <c r="AN128" s="129"/>
      <c r="AO128" s="129"/>
      <c r="AP128" s="129">
        <f>AF128</f>
        <v>26</v>
      </c>
      <c r="AQ128" s="129"/>
      <c r="AR128" s="129"/>
      <c r="AS128" s="129"/>
      <c r="AT128" s="129"/>
      <c r="AU128" s="129">
        <v>26</v>
      </c>
      <c r="AV128" s="129"/>
      <c r="AW128" s="129"/>
      <c r="AX128" s="129"/>
      <c r="AY128" s="129"/>
      <c r="AZ128" s="129">
        <v>0</v>
      </c>
      <c r="BA128" s="129"/>
      <c r="BB128" s="129"/>
      <c r="BC128" s="129"/>
      <c r="BD128" s="129"/>
      <c r="BE128" s="129">
        <f>AU128</f>
        <v>26</v>
      </c>
      <c r="BF128" s="129"/>
      <c r="BG128" s="129"/>
      <c r="BH128" s="129"/>
      <c r="BI128" s="129"/>
      <c r="BJ128" s="129">
        <v>26</v>
      </c>
      <c r="BK128" s="129"/>
      <c r="BL128" s="129"/>
      <c r="BM128" s="129"/>
      <c r="BN128" s="129"/>
      <c r="BO128" s="129">
        <v>0</v>
      </c>
      <c r="BP128" s="129"/>
      <c r="BQ128" s="129"/>
      <c r="BR128" s="129"/>
      <c r="BS128" s="129"/>
      <c r="BT128" s="129">
        <v>26</v>
      </c>
      <c r="BU128" s="129"/>
      <c r="BV128" s="129"/>
      <c r="BW128" s="129"/>
      <c r="BX128" s="129"/>
    </row>
    <row r="129" spans="1:79" s="19" customFormat="1" ht="28" customHeight="1" x14ac:dyDescent="0.25">
      <c r="A129" s="71">
        <v>7</v>
      </c>
      <c r="B129" s="72"/>
      <c r="C129" s="73"/>
      <c r="D129" s="30" t="s">
        <v>237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2"/>
      <c r="Q129" s="87" t="s">
        <v>229</v>
      </c>
      <c r="R129" s="88"/>
      <c r="S129" s="88"/>
      <c r="T129" s="88"/>
      <c r="U129" s="89"/>
      <c r="V129" s="87" t="s">
        <v>188</v>
      </c>
      <c r="W129" s="88"/>
      <c r="X129" s="88"/>
      <c r="Y129" s="88"/>
      <c r="Z129" s="88"/>
      <c r="AA129" s="88"/>
      <c r="AB129" s="88"/>
      <c r="AC129" s="88"/>
      <c r="AD129" s="88"/>
      <c r="AE129" s="89"/>
      <c r="AF129" s="74">
        <v>0</v>
      </c>
      <c r="AG129" s="75"/>
      <c r="AH129" s="75"/>
      <c r="AI129" s="75"/>
      <c r="AJ129" s="76"/>
      <c r="AK129" s="74">
        <f>AK122</f>
        <v>22678</v>
      </c>
      <c r="AL129" s="75"/>
      <c r="AM129" s="75"/>
      <c r="AN129" s="75"/>
      <c r="AO129" s="76"/>
      <c r="AP129" s="74">
        <f>AK129</f>
        <v>22678</v>
      </c>
      <c r="AQ129" s="75"/>
      <c r="AR129" s="75"/>
      <c r="AS129" s="75"/>
      <c r="AT129" s="76"/>
      <c r="AU129" s="74">
        <v>0</v>
      </c>
      <c r="AV129" s="75"/>
      <c r="AW129" s="75"/>
      <c r="AX129" s="75"/>
      <c r="AY129" s="76"/>
      <c r="AZ129" s="33">
        <v>0</v>
      </c>
      <c r="BA129" s="75"/>
      <c r="BB129" s="75"/>
      <c r="BC129" s="75"/>
      <c r="BD129" s="76"/>
      <c r="BE129" s="33">
        <v>0</v>
      </c>
      <c r="BF129" s="75"/>
      <c r="BG129" s="75"/>
      <c r="BH129" s="75"/>
      <c r="BI129" s="76"/>
      <c r="BJ129" s="74">
        <v>0</v>
      </c>
      <c r="BK129" s="75"/>
      <c r="BL129" s="75"/>
      <c r="BM129" s="75"/>
      <c r="BN129" s="76"/>
      <c r="BO129" s="74">
        <v>0</v>
      </c>
      <c r="BP129" s="75"/>
      <c r="BQ129" s="75"/>
      <c r="BR129" s="75"/>
      <c r="BS129" s="76"/>
      <c r="BT129" s="74">
        <v>0</v>
      </c>
      <c r="BU129" s="75"/>
      <c r="BV129" s="75"/>
      <c r="BW129" s="75"/>
      <c r="BX129" s="76"/>
    </row>
    <row r="130" spans="1:79" s="19" customFormat="1" ht="28" customHeight="1" x14ac:dyDescent="0.25">
      <c r="A130" s="71">
        <v>8</v>
      </c>
      <c r="B130" s="72"/>
      <c r="C130" s="72"/>
      <c r="D130" s="30" t="s">
        <v>228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96" t="s">
        <v>182</v>
      </c>
      <c r="R130" s="96"/>
      <c r="S130" s="96"/>
      <c r="T130" s="96"/>
      <c r="U130" s="96"/>
      <c r="V130" s="87" t="s">
        <v>216</v>
      </c>
      <c r="W130" s="88"/>
      <c r="X130" s="88"/>
      <c r="Y130" s="88"/>
      <c r="Z130" s="88"/>
      <c r="AA130" s="88"/>
      <c r="AB130" s="88"/>
      <c r="AC130" s="88"/>
      <c r="AD130" s="88"/>
      <c r="AE130" s="89"/>
      <c r="AF130" s="129">
        <v>90</v>
      </c>
      <c r="AG130" s="129"/>
      <c r="AH130" s="129"/>
      <c r="AI130" s="129"/>
      <c r="AJ130" s="129"/>
      <c r="AK130" s="129">
        <v>0</v>
      </c>
      <c r="AL130" s="129"/>
      <c r="AM130" s="129"/>
      <c r="AN130" s="129"/>
      <c r="AO130" s="129"/>
      <c r="AP130" s="129">
        <f>AF130</f>
        <v>90</v>
      </c>
      <c r="AQ130" s="129"/>
      <c r="AR130" s="129"/>
      <c r="AS130" s="129"/>
      <c r="AT130" s="129"/>
      <c r="AU130" s="129">
        <v>90</v>
      </c>
      <c r="AV130" s="129"/>
      <c r="AW130" s="129"/>
      <c r="AX130" s="129"/>
      <c r="AY130" s="129"/>
      <c r="AZ130" s="129">
        <v>0</v>
      </c>
      <c r="BA130" s="129"/>
      <c r="BB130" s="129"/>
      <c r="BC130" s="129"/>
      <c r="BD130" s="129"/>
      <c r="BE130" s="129">
        <f>AU130</f>
        <v>90</v>
      </c>
      <c r="BF130" s="129"/>
      <c r="BG130" s="129"/>
      <c r="BH130" s="129"/>
      <c r="BI130" s="129"/>
      <c r="BJ130" s="129">
        <v>90</v>
      </c>
      <c r="BK130" s="129"/>
      <c r="BL130" s="129"/>
      <c r="BM130" s="129"/>
      <c r="BN130" s="129"/>
      <c r="BO130" s="129">
        <v>0</v>
      </c>
      <c r="BP130" s="129"/>
      <c r="BQ130" s="129"/>
      <c r="BR130" s="129"/>
      <c r="BS130" s="129"/>
      <c r="BT130" s="129">
        <v>90</v>
      </c>
      <c r="BU130" s="129"/>
      <c r="BV130" s="129"/>
      <c r="BW130" s="129"/>
      <c r="BX130" s="129"/>
    </row>
    <row r="131" spans="1:79" s="20" customFormat="1" ht="18" customHeight="1" x14ac:dyDescent="0.25">
      <c r="A131" s="78">
        <v>0</v>
      </c>
      <c r="B131" s="79"/>
      <c r="C131" s="79"/>
      <c r="D131" s="81" t="s">
        <v>189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3"/>
      <c r="Q131" s="124"/>
      <c r="R131" s="124"/>
      <c r="S131" s="124"/>
      <c r="T131" s="124"/>
      <c r="U131" s="124"/>
      <c r="V131" s="171"/>
      <c r="W131" s="172"/>
      <c r="X131" s="172"/>
      <c r="Y131" s="172"/>
      <c r="Z131" s="172"/>
      <c r="AA131" s="172"/>
      <c r="AB131" s="172"/>
      <c r="AC131" s="172"/>
      <c r="AD131" s="172"/>
      <c r="AE131" s="173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</row>
    <row r="132" spans="1:79" s="19" customFormat="1" ht="52" customHeight="1" x14ac:dyDescent="0.25">
      <c r="A132" s="71">
        <v>9</v>
      </c>
      <c r="B132" s="72"/>
      <c r="C132" s="72"/>
      <c r="D132" s="30" t="s">
        <v>225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2"/>
      <c r="Q132" s="96" t="s">
        <v>190</v>
      </c>
      <c r="R132" s="96"/>
      <c r="S132" s="96"/>
      <c r="T132" s="96"/>
      <c r="U132" s="96"/>
      <c r="V132" s="87" t="s">
        <v>188</v>
      </c>
      <c r="W132" s="88"/>
      <c r="X132" s="88"/>
      <c r="Y132" s="88"/>
      <c r="Z132" s="88"/>
      <c r="AA132" s="88"/>
      <c r="AB132" s="88"/>
      <c r="AC132" s="88"/>
      <c r="AD132" s="88"/>
      <c r="AE132" s="89"/>
      <c r="AF132" s="129">
        <v>100</v>
      </c>
      <c r="AG132" s="129"/>
      <c r="AH132" s="129"/>
      <c r="AI132" s="129"/>
      <c r="AJ132" s="129"/>
      <c r="AK132" s="129">
        <v>0</v>
      </c>
      <c r="AL132" s="129"/>
      <c r="AM132" s="129"/>
      <c r="AN132" s="129"/>
      <c r="AO132" s="129"/>
      <c r="AP132" s="129">
        <f>AF132</f>
        <v>100</v>
      </c>
      <c r="AQ132" s="129"/>
      <c r="AR132" s="129"/>
      <c r="AS132" s="129"/>
      <c r="AT132" s="129"/>
      <c r="AU132" s="129">
        <v>100</v>
      </c>
      <c r="AV132" s="129"/>
      <c r="AW132" s="129"/>
      <c r="AX132" s="129"/>
      <c r="AY132" s="129"/>
      <c r="AZ132" s="129">
        <v>0</v>
      </c>
      <c r="BA132" s="129"/>
      <c r="BB132" s="129"/>
      <c r="BC132" s="129"/>
      <c r="BD132" s="129"/>
      <c r="BE132" s="129">
        <f>AU132</f>
        <v>100</v>
      </c>
      <c r="BF132" s="129"/>
      <c r="BG132" s="129"/>
      <c r="BH132" s="129"/>
      <c r="BI132" s="129"/>
      <c r="BJ132" s="129">
        <f>BJ125/BE125%</f>
        <v>100</v>
      </c>
      <c r="BK132" s="129"/>
      <c r="BL132" s="129"/>
      <c r="BM132" s="129"/>
      <c r="BN132" s="129"/>
      <c r="BO132" s="129">
        <v>0</v>
      </c>
      <c r="BP132" s="129"/>
      <c r="BQ132" s="129"/>
      <c r="BR132" s="129"/>
      <c r="BS132" s="129"/>
      <c r="BT132" s="129">
        <v>100</v>
      </c>
      <c r="BU132" s="129"/>
      <c r="BV132" s="129"/>
      <c r="BW132" s="129"/>
      <c r="BX132" s="129"/>
    </row>
    <row r="133" spans="1:79" s="19" customFormat="1" ht="28" customHeight="1" x14ac:dyDescent="0.25">
      <c r="A133" s="71">
        <v>10</v>
      </c>
      <c r="B133" s="72"/>
      <c r="C133" s="72"/>
      <c r="D133" s="30" t="s">
        <v>191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2"/>
      <c r="Q133" s="96" t="s">
        <v>190</v>
      </c>
      <c r="R133" s="96"/>
      <c r="S133" s="96"/>
      <c r="T133" s="96"/>
      <c r="U133" s="96"/>
      <c r="V133" s="87" t="s">
        <v>188</v>
      </c>
      <c r="W133" s="88"/>
      <c r="X133" s="88"/>
      <c r="Y133" s="88"/>
      <c r="Z133" s="88"/>
      <c r="AA133" s="88"/>
      <c r="AB133" s="88"/>
      <c r="AC133" s="88"/>
      <c r="AD133" s="88"/>
      <c r="AE133" s="89"/>
      <c r="AF133" s="129">
        <v>83</v>
      </c>
      <c r="AG133" s="129"/>
      <c r="AH133" s="129"/>
      <c r="AI133" s="129"/>
      <c r="AJ133" s="129"/>
      <c r="AK133" s="129">
        <v>0</v>
      </c>
      <c r="AL133" s="129"/>
      <c r="AM133" s="129"/>
      <c r="AN133" s="129"/>
      <c r="AO133" s="129"/>
      <c r="AP133" s="129">
        <f>AF133</f>
        <v>83</v>
      </c>
      <c r="AQ133" s="129"/>
      <c r="AR133" s="129"/>
      <c r="AS133" s="129"/>
      <c r="AT133" s="129"/>
      <c r="AU133" s="129">
        <v>82</v>
      </c>
      <c r="AV133" s="129"/>
      <c r="AW133" s="129"/>
      <c r="AX133" s="129"/>
      <c r="AY133" s="129"/>
      <c r="AZ133" s="129">
        <v>0</v>
      </c>
      <c r="BA133" s="129"/>
      <c r="BB133" s="129"/>
      <c r="BC133" s="129"/>
      <c r="BD133" s="129"/>
      <c r="BE133" s="129">
        <f>AU133</f>
        <v>82</v>
      </c>
      <c r="BF133" s="129"/>
      <c r="BG133" s="129"/>
      <c r="BH133" s="129"/>
      <c r="BI133" s="129"/>
      <c r="BJ133" s="36">
        <f>(BG56+BG57)/BG62%</f>
        <v>81.214476449158994</v>
      </c>
      <c r="BK133" s="36"/>
      <c r="BL133" s="36"/>
      <c r="BM133" s="36"/>
      <c r="BN133" s="36"/>
      <c r="BO133" s="129">
        <v>0</v>
      </c>
      <c r="BP133" s="129"/>
      <c r="BQ133" s="129"/>
      <c r="BR133" s="129"/>
      <c r="BS133" s="129"/>
      <c r="BT133" s="36">
        <v>77</v>
      </c>
      <c r="BU133" s="129"/>
      <c r="BV133" s="129"/>
      <c r="BW133" s="129"/>
      <c r="BX133" s="129"/>
    </row>
    <row r="134" spans="1:79" s="18" customFormat="1" ht="13" x14ac:dyDescent="0.3"/>
    <row r="135" spans="1:79" s="18" customFormat="1" ht="14.25" customHeight="1" x14ac:dyDescent="0.3">
      <c r="A135" s="45" t="s">
        <v>257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</row>
    <row r="136" spans="1:79" s="26" customFormat="1" ht="19.5" customHeight="1" x14ac:dyDescent="0.25">
      <c r="A136" s="90" t="s">
        <v>6</v>
      </c>
      <c r="B136" s="91"/>
      <c r="C136" s="91"/>
      <c r="D136" s="96" t="s">
        <v>9</v>
      </c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 t="s">
        <v>8</v>
      </c>
      <c r="R136" s="96"/>
      <c r="S136" s="96"/>
      <c r="T136" s="96"/>
      <c r="U136" s="96"/>
      <c r="V136" s="96" t="s">
        <v>7</v>
      </c>
      <c r="W136" s="96"/>
      <c r="X136" s="96"/>
      <c r="Y136" s="96"/>
      <c r="Z136" s="96"/>
      <c r="AA136" s="96"/>
      <c r="AB136" s="96"/>
      <c r="AC136" s="96"/>
      <c r="AD136" s="96"/>
      <c r="AE136" s="96"/>
      <c r="AF136" s="87" t="s">
        <v>210</v>
      </c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9"/>
      <c r="AU136" s="87" t="s">
        <v>249</v>
      </c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9"/>
    </row>
    <row r="137" spans="1:79" s="26" customFormat="1" ht="22.5" customHeight="1" x14ac:dyDescent="0.25">
      <c r="A137" s="93"/>
      <c r="B137" s="94"/>
      <c r="C137" s="94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 t="s">
        <v>4</v>
      </c>
      <c r="AG137" s="96"/>
      <c r="AH137" s="96"/>
      <c r="AI137" s="96"/>
      <c r="AJ137" s="96"/>
      <c r="AK137" s="96" t="s">
        <v>3</v>
      </c>
      <c r="AL137" s="96"/>
      <c r="AM137" s="96"/>
      <c r="AN137" s="96"/>
      <c r="AO137" s="96"/>
      <c r="AP137" s="96" t="s">
        <v>123</v>
      </c>
      <c r="AQ137" s="96"/>
      <c r="AR137" s="96"/>
      <c r="AS137" s="96"/>
      <c r="AT137" s="96"/>
      <c r="AU137" s="96" t="s">
        <v>4</v>
      </c>
      <c r="AV137" s="96"/>
      <c r="AW137" s="96"/>
      <c r="AX137" s="96"/>
      <c r="AY137" s="96"/>
      <c r="AZ137" s="96" t="s">
        <v>3</v>
      </c>
      <c r="BA137" s="96"/>
      <c r="BB137" s="96"/>
      <c r="BC137" s="96"/>
      <c r="BD137" s="96"/>
      <c r="BE137" s="96" t="s">
        <v>90</v>
      </c>
      <c r="BF137" s="96"/>
      <c r="BG137" s="96"/>
      <c r="BH137" s="96"/>
      <c r="BI137" s="96"/>
    </row>
    <row r="138" spans="1:79" s="25" customFormat="1" ht="15" customHeight="1" x14ac:dyDescent="0.25">
      <c r="A138" s="55">
        <v>1</v>
      </c>
      <c r="B138" s="56"/>
      <c r="C138" s="56"/>
      <c r="D138" s="66">
        <v>2</v>
      </c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>
        <v>3</v>
      </c>
      <c r="R138" s="66"/>
      <c r="S138" s="66"/>
      <c r="T138" s="66"/>
      <c r="U138" s="66"/>
      <c r="V138" s="66">
        <v>4</v>
      </c>
      <c r="W138" s="66"/>
      <c r="X138" s="66"/>
      <c r="Y138" s="66"/>
      <c r="Z138" s="66"/>
      <c r="AA138" s="66"/>
      <c r="AB138" s="66"/>
      <c r="AC138" s="66"/>
      <c r="AD138" s="66"/>
      <c r="AE138" s="66"/>
      <c r="AF138" s="66">
        <v>5</v>
      </c>
      <c r="AG138" s="66"/>
      <c r="AH138" s="66"/>
      <c r="AI138" s="66"/>
      <c r="AJ138" s="66"/>
      <c r="AK138" s="66">
        <v>6</v>
      </c>
      <c r="AL138" s="66"/>
      <c r="AM138" s="66"/>
      <c r="AN138" s="66"/>
      <c r="AO138" s="66"/>
      <c r="AP138" s="66">
        <v>7</v>
      </c>
      <c r="AQ138" s="66"/>
      <c r="AR138" s="66"/>
      <c r="AS138" s="66"/>
      <c r="AT138" s="66"/>
      <c r="AU138" s="66">
        <v>8</v>
      </c>
      <c r="AV138" s="66"/>
      <c r="AW138" s="66"/>
      <c r="AX138" s="66"/>
      <c r="AY138" s="66"/>
      <c r="AZ138" s="66">
        <v>9</v>
      </c>
      <c r="BA138" s="66"/>
      <c r="BB138" s="66"/>
      <c r="BC138" s="66"/>
      <c r="BD138" s="66"/>
      <c r="BE138" s="66">
        <v>10</v>
      </c>
      <c r="BF138" s="66"/>
      <c r="BG138" s="66"/>
      <c r="BH138" s="66"/>
      <c r="BI138" s="66"/>
    </row>
    <row r="139" spans="1:79" s="18" customFormat="1" ht="15.75" hidden="1" customHeight="1" x14ac:dyDescent="0.3">
      <c r="A139" s="71" t="s">
        <v>153</v>
      </c>
      <c r="B139" s="72"/>
      <c r="C139" s="72"/>
      <c r="D139" s="126" t="s">
        <v>57</v>
      </c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 t="s">
        <v>70</v>
      </c>
      <c r="R139" s="126"/>
      <c r="S139" s="126"/>
      <c r="T139" s="126"/>
      <c r="U139" s="126"/>
      <c r="V139" s="126" t="s">
        <v>71</v>
      </c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77" t="s">
        <v>107</v>
      </c>
      <c r="AG139" s="77"/>
      <c r="AH139" s="77"/>
      <c r="AI139" s="77"/>
      <c r="AJ139" s="77"/>
      <c r="AK139" s="127" t="s">
        <v>108</v>
      </c>
      <c r="AL139" s="127"/>
      <c r="AM139" s="127"/>
      <c r="AN139" s="127"/>
      <c r="AO139" s="127"/>
      <c r="AP139" s="120" t="s">
        <v>181</v>
      </c>
      <c r="AQ139" s="120"/>
      <c r="AR139" s="120"/>
      <c r="AS139" s="120"/>
      <c r="AT139" s="120"/>
      <c r="AU139" s="77" t="s">
        <v>109</v>
      </c>
      <c r="AV139" s="77"/>
      <c r="AW139" s="77"/>
      <c r="AX139" s="77"/>
      <c r="AY139" s="77"/>
      <c r="AZ139" s="127" t="s">
        <v>110</v>
      </c>
      <c r="BA139" s="127"/>
      <c r="BB139" s="127"/>
      <c r="BC139" s="127"/>
      <c r="BD139" s="127"/>
      <c r="BE139" s="120" t="s">
        <v>181</v>
      </c>
      <c r="BF139" s="120"/>
      <c r="BG139" s="120"/>
      <c r="BH139" s="120"/>
      <c r="BI139" s="120"/>
      <c r="CA139" s="18" t="s">
        <v>39</v>
      </c>
    </row>
    <row r="140" spans="1:79" s="20" customFormat="1" ht="14" x14ac:dyDescent="0.25">
      <c r="A140" s="78">
        <v>0</v>
      </c>
      <c r="B140" s="79"/>
      <c r="C140" s="79"/>
      <c r="D140" s="123" t="s">
        <v>180</v>
      </c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CA140" s="20" t="s">
        <v>40</v>
      </c>
    </row>
    <row r="141" spans="1:79" s="19" customFormat="1" ht="17" customHeight="1" x14ac:dyDescent="0.25">
      <c r="A141" s="71">
        <v>1</v>
      </c>
      <c r="B141" s="72"/>
      <c r="C141" s="72"/>
      <c r="D141" s="30" t="s">
        <v>220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96" t="s">
        <v>213</v>
      </c>
      <c r="R141" s="96"/>
      <c r="S141" s="96"/>
      <c r="T141" s="96"/>
      <c r="U141" s="96"/>
      <c r="V141" s="96" t="s">
        <v>183</v>
      </c>
      <c r="W141" s="96"/>
      <c r="X141" s="96"/>
      <c r="Y141" s="96"/>
      <c r="Z141" s="96"/>
      <c r="AA141" s="96"/>
      <c r="AB141" s="96"/>
      <c r="AC141" s="96"/>
      <c r="AD141" s="96"/>
      <c r="AE141" s="96"/>
      <c r="AF141" s="129">
        <f>BJ121</f>
        <v>7.5</v>
      </c>
      <c r="AG141" s="129"/>
      <c r="AH141" s="129"/>
      <c r="AI141" s="129"/>
      <c r="AJ141" s="129"/>
      <c r="AK141" s="129">
        <v>0</v>
      </c>
      <c r="AL141" s="129"/>
      <c r="AM141" s="129"/>
      <c r="AN141" s="129"/>
      <c r="AO141" s="129"/>
      <c r="AP141" s="129">
        <f>AF141</f>
        <v>7.5</v>
      </c>
      <c r="AQ141" s="129"/>
      <c r="AR141" s="129"/>
      <c r="AS141" s="129"/>
      <c r="AT141" s="129"/>
      <c r="AU141" s="129">
        <f>AP141</f>
        <v>7.5</v>
      </c>
      <c r="AV141" s="129"/>
      <c r="AW141" s="129"/>
      <c r="AX141" s="129"/>
      <c r="AY141" s="129"/>
      <c r="AZ141" s="129">
        <v>0</v>
      </c>
      <c r="BA141" s="129"/>
      <c r="BB141" s="129"/>
      <c r="BC141" s="129"/>
      <c r="BD141" s="129"/>
      <c r="BE141" s="129">
        <f>AU141</f>
        <v>7.5</v>
      </c>
      <c r="BF141" s="129"/>
      <c r="BG141" s="129"/>
      <c r="BH141" s="129"/>
      <c r="BI141" s="129"/>
    </row>
    <row r="142" spans="1:79" s="19" customFormat="1" ht="28" hidden="1" customHeight="1" x14ac:dyDescent="0.25">
      <c r="A142" s="71">
        <v>2</v>
      </c>
      <c r="B142" s="72"/>
      <c r="C142" s="72"/>
      <c r="D142" s="130" t="s">
        <v>221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2"/>
      <c r="Q142" s="96" t="s">
        <v>184</v>
      </c>
      <c r="R142" s="96"/>
      <c r="S142" s="96"/>
      <c r="T142" s="96"/>
      <c r="U142" s="96"/>
      <c r="V142" s="96" t="s">
        <v>212</v>
      </c>
      <c r="W142" s="96"/>
      <c r="X142" s="96"/>
      <c r="Y142" s="96"/>
      <c r="Z142" s="96"/>
      <c r="AA142" s="96"/>
      <c r="AB142" s="96"/>
      <c r="AC142" s="96"/>
      <c r="AD142" s="96"/>
      <c r="AE142" s="96"/>
      <c r="AF142" s="129">
        <v>0</v>
      </c>
      <c r="AG142" s="129"/>
      <c r="AH142" s="129"/>
      <c r="AI142" s="129"/>
      <c r="AJ142" s="129"/>
      <c r="AK142" s="129">
        <v>0</v>
      </c>
      <c r="AL142" s="129"/>
      <c r="AM142" s="129"/>
      <c r="AN142" s="129"/>
      <c r="AO142" s="129"/>
      <c r="AP142" s="129">
        <v>0</v>
      </c>
      <c r="AQ142" s="129"/>
      <c r="AR142" s="129"/>
      <c r="AS142" s="129"/>
      <c r="AT142" s="129"/>
      <c r="AU142" s="129">
        <v>0</v>
      </c>
      <c r="AV142" s="129"/>
      <c r="AW142" s="129"/>
      <c r="AX142" s="129"/>
      <c r="AY142" s="129"/>
      <c r="AZ142" s="129">
        <v>0</v>
      </c>
      <c r="BA142" s="129"/>
      <c r="BB142" s="129"/>
      <c r="BC142" s="129"/>
      <c r="BD142" s="129"/>
      <c r="BE142" s="129">
        <v>0</v>
      </c>
      <c r="BF142" s="129"/>
      <c r="BG142" s="129"/>
      <c r="BH142" s="129"/>
      <c r="BI142" s="129"/>
    </row>
    <row r="143" spans="1:79" s="20" customFormat="1" ht="13" x14ac:dyDescent="0.25">
      <c r="A143" s="78">
        <v>0</v>
      </c>
      <c r="B143" s="79"/>
      <c r="C143" s="79"/>
      <c r="D143" s="134" t="s">
        <v>185</v>
      </c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6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</row>
    <row r="144" spans="1:79" s="19" customFormat="1" ht="28" customHeight="1" x14ac:dyDescent="0.25">
      <c r="A144" s="71">
        <v>3</v>
      </c>
      <c r="B144" s="72"/>
      <c r="C144" s="72"/>
      <c r="D144" s="30" t="s">
        <v>222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96" t="s">
        <v>186</v>
      </c>
      <c r="R144" s="96"/>
      <c r="S144" s="96"/>
      <c r="T144" s="96"/>
      <c r="U144" s="96"/>
      <c r="V144" s="87" t="s">
        <v>215</v>
      </c>
      <c r="W144" s="88"/>
      <c r="X144" s="88"/>
      <c r="Y144" s="88"/>
      <c r="Z144" s="88"/>
      <c r="AA144" s="88"/>
      <c r="AB144" s="88"/>
      <c r="AC144" s="88"/>
      <c r="AD144" s="88"/>
      <c r="AE144" s="89"/>
      <c r="AF144" s="129">
        <f>BJ124</f>
        <v>700</v>
      </c>
      <c r="AG144" s="129"/>
      <c r="AH144" s="129"/>
      <c r="AI144" s="129"/>
      <c r="AJ144" s="129"/>
      <c r="AK144" s="129">
        <v>0</v>
      </c>
      <c r="AL144" s="129"/>
      <c r="AM144" s="129"/>
      <c r="AN144" s="129"/>
      <c r="AO144" s="129"/>
      <c r="AP144" s="129">
        <f>AF144</f>
        <v>700</v>
      </c>
      <c r="AQ144" s="129"/>
      <c r="AR144" s="129"/>
      <c r="AS144" s="129"/>
      <c r="AT144" s="129"/>
      <c r="AU144" s="129">
        <f>AP144</f>
        <v>700</v>
      </c>
      <c r="AV144" s="129"/>
      <c r="AW144" s="129"/>
      <c r="AX144" s="129"/>
      <c r="AY144" s="129"/>
      <c r="AZ144" s="129">
        <v>0</v>
      </c>
      <c r="BA144" s="129"/>
      <c r="BB144" s="129"/>
      <c r="BC144" s="129"/>
      <c r="BD144" s="129"/>
      <c r="BE144" s="129">
        <f>AU144</f>
        <v>700</v>
      </c>
      <c r="BF144" s="129"/>
      <c r="BG144" s="129"/>
      <c r="BH144" s="129"/>
      <c r="BI144" s="129"/>
    </row>
    <row r="145" spans="1:79" s="19" customFormat="1" ht="28" hidden="1" customHeight="1" x14ac:dyDescent="0.25">
      <c r="A145" s="71">
        <v>4</v>
      </c>
      <c r="B145" s="72"/>
      <c r="C145" s="72"/>
      <c r="D145" s="130" t="s">
        <v>223</v>
      </c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2"/>
      <c r="Q145" s="96" t="s">
        <v>186</v>
      </c>
      <c r="R145" s="96"/>
      <c r="S145" s="96"/>
      <c r="T145" s="96"/>
      <c r="U145" s="96"/>
      <c r="V145" s="87" t="s">
        <v>217</v>
      </c>
      <c r="W145" s="88"/>
      <c r="X145" s="88"/>
      <c r="Y145" s="88"/>
      <c r="Z145" s="88"/>
      <c r="AA145" s="88"/>
      <c r="AB145" s="88"/>
      <c r="AC145" s="88"/>
      <c r="AD145" s="88"/>
      <c r="AE145" s="89"/>
      <c r="AF145" s="129">
        <v>0</v>
      </c>
      <c r="AG145" s="129"/>
      <c r="AH145" s="129"/>
      <c r="AI145" s="129"/>
      <c r="AJ145" s="129"/>
      <c r="AK145" s="129">
        <v>0</v>
      </c>
      <c r="AL145" s="129"/>
      <c r="AM145" s="129"/>
      <c r="AN145" s="129"/>
      <c r="AO145" s="129"/>
      <c r="AP145" s="129">
        <v>0</v>
      </c>
      <c r="AQ145" s="129"/>
      <c r="AR145" s="129"/>
      <c r="AS145" s="129"/>
      <c r="AT145" s="129"/>
      <c r="AU145" s="129">
        <v>0</v>
      </c>
      <c r="AV145" s="129"/>
      <c r="AW145" s="129"/>
      <c r="AX145" s="129"/>
      <c r="AY145" s="129"/>
      <c r="AZ145" s="129">
        <v>0</v>
      </c>
      <c r="BA145" s="129"/>
      <c r="BB145" s="129"/>
      <c r="BC145" s="129"/>
      <c r="BD145" s="129"/>
      <c r="BE145" s="129">
        <v>0</v>
      </c>
      <c r="BF145" s="129"/>
      <c r="BG145" s="129"/>
      <c r="BH145" s="129"/>
      <c r="BI145" s="129"/>
    </row>
    <row r="146" spans="1:79" s="20" customFormat="1" ht="13" x14ac:dyDescent="0.25">
      <c r="A146" s="78">
        <v>0</v>
      </c>
      <c r="B146" s="79"/>
      <c r="C146" s="79"/>
      <c r="D146" s="134" t="s">
        <v>187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6"/>
      <c r="Q146" s="124"/>
      <c r="R146" s="124"/>
      <c r="S146" s="124"/>
      <c r="T146" s="124"/>
      <c r="U146" s="124"/>
      <c r="V146" s="168"/>
      <c r="W146" s="169"/>
      <c r="X146" s="169"/>
      <c r="Y146" s="169"/>
      <c r="Z146" s="169"/>
      <c r="AA146" s="169"/>
      <c r="AB146" s="169"/>
      <c r="AC146" s="169"/>
      <c r="AD146" s="169"/>
      <c r="AE146" s="170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</row>
    <row r="147" spans="1:79" s="19" customFormat="1" ht="28" customHeight="1" x14ac:dyDescent="0.25">
      <c r="A147" s="71">
        <v>5</v>
      </c>
      <c r="B147" s="72"/>
      <c r="C147" s="72"/>
      <c r="D147" s="30" t="s">
        <v>224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96" t="s">
        <v>182</v>
      </c>
      <c r="R147" s="96"/>
      <c r="S147" s="96"/>
      <c r="T147" s="96"/>
      <c r="U147" s="96"/>
      <c r="V147" s="87" t="s">
        <v>188</v>
      </c>
      <c r="W147" s="88"/>
      <c r="X147" s="88"/>
      <c r="Y147" s="88"/>
      <c r="Z147" s="88"/>
      <c r="AA147" s="88"/>
      <c r="AB147" s="88"/>
      <c r="AC147" s="88"/>
      <c r="AD147" s="88"/>
      <c r="AE147" s="89"/>
      <c r="AF147" s="129">
        <f>BJ128</f>
        <v>26</v>
      </c>
      <c r="AG147" s="129"/>
      <c r="AH147" s="129"/>
      <c r="AI147" s="129"/>
      <c r="AJ147" s="129"/>
      <c r="AK147" s="129">
        <v>0</v>
      </c>
      <c r="AL147" s="129"/>
      <c r="AM147" s="129"/>
      <c r="AN147" s="129"/>
      <c r="AO147" s="129"/>
      <c r="AP147" s="129">
        <f>AF147</f>
        <v>26</v>
      </c>
      <c r="AQ147" s="129"/>
      <c r="AR147" s="129"/>
      <c r="AS147" s="129"/>
      <c r="AT147" s="129"/>
      <c r="AU147" s="129">
        <f>AP147</f>
        <v>26</v>
      </c>
      <c r="AV147" s="129"/>
      <c r="AW147" s="129"/>
      <c r="AX147" s="129"/>
      <c r="AY147" s="129"/>
      <c r="AZ147" s="129">
        <v>0</v>
      </c>
      <c r="BA147" s="129"/>
      <c r="BB147" s="129"/>
      <c r="BC147" s="129"/>
      <c r="BD147" s="129"/>
      <c r="BE147" s="129">
        <f>AU147</f>
        <v>26</v>
      </c>
      <c r="BF147" s="129"/>
      <c r="BG147" s="129"/>
      <c r="BH147" s="129"/>
      <c r="BI147" s="129"/>
    </row>
    <row r="148" spans="1:79" s="19" customFormat="1" ht="28" customHeight="1" x14ac:dyDescent="0.25">
      <c r="A148" s="71">
        <v>8</v>
      </c>
      <c r="B148" s="72"/>
      <c r="C148" s="72"/>
      <c r="D148" s="30" t="s">
        <v>228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96" t="s">
        <v>182</v>
      </c>
      <c r="R148" s="96"/>
      <c r="S148" s="96"/>
      <c r="T148" s="96"/>
      <c r="U148" s="96"/>
      <c r="V148" s="87" t="s">
        <v>216</v>
      </c>
      <c r="W148" s="88"/>
      <c r="X148" s="88"/>
      <c r="Y148" s="88"/>
      <c r="Z148" s="88"/>
      <c r="AA148" s="88"/>
      <c r="AB148" s="88"/>
      <c r="AC148" s="88"/>
      <c r="AD148" s="88"/>
      <c r="AE148" s="89"/>
      <c r="AF148" s="129">
        <f>BJ130</f>
        <v>90</v>
      </c>
      <c r="AG148" s="129"/>
      <c r="AH148" s="129"/>
      <c r="AI148" s="129"/>
      <c r="AJ148" s="129"/>
      <c r="AK148" s="129">
        <v>0</v>
      </c>
      <c r="AL148" s="129"/>
      <c r="AM148" s="129"/>
      <c r="AN148" s="129"/>
      <c r="AO148" s="129"/>
      <c r="AP148" s="129">
        <f>AF148</f>
        <v>90</v>
      </c>
      <c r="AQ148" s="129"/>
      <c r="AR148" s="129"/>
      <c r="AS148" s="129"/>
      <c r="AT148" s="129"/>
      <c r="AU148" s="129">
        <f>AP148</f>
        <v>90</v>
      </c>
      <c r="AV148" s="129"/>
      <c r="AW148" s="129"/>
      <c r="AX148" s="129"/>
      <c r="AY148" s="129"/>
      <c r="AZ148" s="129">
        <v>0</v>
      </c>
      <c r="BA148" s="129"/>
      <c r="BB148" s="129"/>
      <c r="BC148" s="129"/>
      <c r="BD148" s="129"/>
      <c r="BE148" s="129">
        <f>AU148</f>
        <v>90</v>
      </c>
      <c r="BF148" s="129"/>
      <c r="BG148" s="129"/>
      <c r="BH148" s="129"/>
      <c r="BI148" s="129"/>
    </row>
    <row r="149" spans="1:79" s="20" customFormat="1" ht="13" x14ac:dyDescent="0.25">
      <c r="A149" s="78">
        <v>0</v>
      </c>
      <c r="B149" s="79"/>
      <c r="C149" s="79"/>
      <c r="D149" s="134" t="s">
        <v>189</v>
      </c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6"/>
      <c r="Q149" s="124"/>
      <c r="R149" s="124"/>
      <c r="S149" s="124"/>
      <c r="T149" s="124"/>
      <c r="U149" s="124"/>
      <c r="V149" s="168"/>
      <c r="W149" s="169"/>
      <c r="X149" s="169"/>
      <c r="Y149" s="169"/>
      <c r="Z149" s="169"/>
      <c r="AA149" s="169"/>
      <c r="AB149" s="169"/>
      <c r="AC149" s="169"/>
      <c r="AD149" s="169"/>
      <c r="AE149" s="170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</row>
    <row r="150" spans="1:79" s="19" customFormat="1" ht="56" customHeight="1" x14ac:dyDescent="0.25">
      <c r="A150" s="71">
        <v>6</v>
      </c>
      <c r="B150" s="72"/>
      <c r="C150" s="72"/>
      <c r="D150" s="30" t="s">
        <v>225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96" t="s">
        <v>190</v>
      </c>
      <c r="R150" s="96"/>
      <c r="S150" s="96"/>
      <c r="T150" s="96"/>
      <c r="U150" s="96"/>
      <c r="V150" s="87" t="s">
        <v>188</v>
      </c>
      <c r="W150" s="88"/>
      <c r="X150" s="88"/>
      <c r="Y150" s="88"/>
      <c r="Z150" s="88"/>
      <c r="AA150" s="88"/>
      <c r="AB150" s="88"/>
      <c r="AC150" s="88"/>
      <c r="AD150" s="88"/>
      <c r="AE150" s="89"/>
      <c r="AF150" s="129">
        <f>BJ132</f>
        <v>100</v>
      </c>
      <c r="AG150" s="129"/>
      <c r="AH150" s="129"/>
      <c r="AI150" s="129"/>
      <c r="AJ150" s="129"/>
      <c r="AK150" s="129">
        <v>0</v>
      </c>
      <c r="AL150" s="129"/>
      <c r="AM150" s="129"/>
      <c r="AN150" s="129"/>
      <c r="AO150" s="129"/>
      <c r="AP150" s="129">
        <f>AF150</f>
        <v>100</v>
      </c>
      <c r="AQ150" s="129"/>
      <c r="AR150" s="129"/>
      <c r="AS150" s="129"/>
      <c r="AT150" s="129"/>
      <c r="AU150" s="129">
        <f>AP150</f>
        <v>100</v>
      </c>
      <c r="AV150" s="129"/>
      <c r="AW150" s="129"/>
      <c r="AX150" s="129"/>
      <c r="AY150" s="129"/>
      <c r="AZ150" s="129">
        <v>0</v>
      </c>
      <c r="BA150" s="129"/>
      <c r="BB150" s="129"/>
      <c r="BC150" s="129"/>
      <c r="BD150" s="129"/>
      <c r="BE150" s="129">
        <f>AU150</f>
        <v>100</v>
      </c>
      <c r="BF150" s="129"/>
      <c r="BG150" s="129"/>
      <c r="BH150" s="129"/>
      <c r="BI150" s="129"/>
    </row>
    <row r="151" spans="1:79" s="19" customFormat="1" ht="32" customHeight="1" x14ac:dyDescent="0.25">
      <c r="A151" s="71">
        <v>7</v>
      </c>
      <c r="B151" s="72"/>
      <c r="C151" s="72"/>
      <c r="D151" s="30" t="s">
        <v>191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96" t="s">
        <v>190</v>
      </c>
      <c r="R151" s="96"/>
      <c r="S151" s="96"/>
      <c r="T151" s="96"/>
      <c r="U151" s="96"/>
      <c r="V151" s="87" t="s">
        <v>188</v>
      </c>
      <c r="W151" s="88"/>
      <c r="X151" s="88"/>
      <c r="Y151" s="88"/>
      <c r="Z151" s="88"/>
      <c r="AA151" s="88"/>
      <c r="AB151" s="88"/>
      <c r="AC151" s="88"/>
      <c r="AD151" s="88"/>
      <c r="AE151" s="89"/>
      <c r="AF151" s="36">
        <f>(X78+X79)/X83%</f>
        <v>81.231657961918771</v>
      </c>
      <c r="AG151" s="129"/>
      <c r="AH151" s="129"/>
      <c r="AI151" s="129"/>
      <c r="AJ151" s="129"/>
      <c r="AK151" s="129">
        <v>0</v>
      </c>
      <c r="AL151" s="129"/>
      <c r="AM151" s="129"/>
      <c r="AN151" s="129"/>
      <c r="AO151" s="129"/>
      <c r="AP151" s="36">
        <f>AF151</f>
        <v>81.231657961918771</v>
      </c>
      <c r="AQ151" s="129"/>
      <c r="AR151" s="129"/>
      <c r="AS151" s="129"/>
      <c r="AT151" s="129"/>
      <c r="AU151" s="36">
        <f>AF151</f>
        <v>81.231657961918771</v>
      </c>
      <c r="AV151" s="129"/>
      <c r="AW151" s="129"/>
      <c r="AX151" s="129"/>
      <c r="AY151" s="129"/>
      <c r="AZ151" s="129">
        <v>0</v>
      </c>
      <c r="BA151" s="129"/>
      <c r="BB151" s="129"/>
      <c r="BC151" s="129"/>
      <c r="BD151" s="129"/>
      <c r="BE151" s="36">
        <f>AU151</f>
        <v>81.231657961918771</v>
      </c>
      <c r="BF151" s="129"/>
      <c r="BG151" s="129"/>
      <c r="BH151" s="129"/>
      <c r="BI151" s="129"/>
    </row>
    <row r="152" spans="1:79" s="18" customFormat="1" ht="13" x14ac:dyDescent="0.3"/>
    <row r="153" spans="1:79" s="18" customFormat="1" ht="14.25" customHeight="1" x14ac:dyDescent="0.3">
      <c r="A153" s="45" t="s">
        <v>124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</row>
    <row r="154" spans="1:79" s="18" customFormat="1" ht="15" customHeight="1" x14ac:dyDescent="0.3">
      <c r="A154" s="67" t="s">
        <v>206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</row>
    <row r="155" spans="1:79" s="26" customFormat="1" ht="13" customHeight="1" x14ac:dyDescent="0.25">
      <c r="A155" s="90" t="s">
        <v>19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2"/>
      <c r="U155" s="96" t="s">
        <v>245</v>
      </c>
      <c r="V155" s="96"/>
      <c r="W155" s="96"/>
      <c r="X155" s="96"/>
      <c r="Y155" s="96"/>
      <c r="Z155" s="96"/>
      <c r="AA155" s="96"/>
      <c r="AB155" s="96"/>
      <c r="AC155" s="96"/>
      <c r="AD155" s="96"/>
      <c r="AE155" s="96" t="s">
        <v>246</v>
      </c>
      <c r="AF155" s="96"/>
      <c r="AG155" s="96"/>
      <c r="AH155" s="96"/>
      <c r="AI155" s="96"/>
      <c r="AJ155" s="96"/>
      <c r="AK155" s="96"/>
      <c r="AL155" s="96"/>
      <c r="AM155" s="96"/>
      <c r="AN155" s="96"/>
      <c r="AO155" s="96" t="s">
        <v>247</v>
      </c>
      <c r="AP155" s="96"/>
      <c r="AQ155" s="96"/>
      <c r="AR155" s="96"/>
      <c r="AS155" s="96"/>
      <c r="AT155" s="96"/>
      <c r="AU155" s="96"/>
      <c r="AV155" s="96"/>
      <c r="AW155" s="96"/>
      <c r="AX155" s="96"/>
      <c r="AY155" s="96" t="s">
        <v>210</v>
      </c>
      <c r="AZ155" s="96"/>
      <c r="BA155" s="96"/>
      <c r="BB155" s="96"/>
      <c r="BC155" s="96"/>
      <c r="BD155" s="96"/>
      <c r="BE155" s="96"/>
      <c r="BF155" s="96"/>
      <c r="BG155" s="96"/>
      <c r="BH155" s="96"/>
      <c r="BI155" s="96" t="s">
        <v>249</v>
      </c>
      <c r="BJ155" s="96"/>
      <c r="BK155" s="96"/>
      <c r="BL155" s="96"/>
      <c r="BM155" s="96"/>
      <c r="BN155" s="96"/>
      <c r="BO155" s="96"/>
      <c r="BP155" s="96"/>
      <c r="BQ155" s="96"/>
      <c r="BR155" s="96"/>
    </row>
    <row r="156" spans="1:79" s="26" customFormat="1" ht="30" customHeight="1" x14ac:dyDescent="0.25">
      <c r="A156" s="9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5"/>
      <c r="U156" s="96" t="s">
        <v>4</v>
      </c>
      <c r="V156" s="96"/>
      <c r="W156" s="96"/>
      <c r="X156" s="96"/>
      <c r="Y156" s="96"/>
      <c r="Z156" s="96" t="s">
        <v>3</v>
      </c>
      <c r="AA156" s="96"/>
      <c r="AB156" s="96"/>
      <c r="AC156" s="96"/>
      <c r="AD156" s="96"/>
      <c r="AE156" s="96" t="s">
        <v>4</v>
      </c>
      <c r="AF156" s="96"/>
      <c r="AG156" s="96"/>
      <c r="AH156" s="96"/>
      <c r="AI156" s="96"/>
      <c r="AJ156" s="96" t="s">
        <v>3</v>
      </c>
      <c r="AK156" s="96"/>
      <c r="AL156" s="96"/>
      <c r="AM156" s="96"/>
      <c r="AN156" s="96"/>
      <c r="AO156" s="96" t="s">
        <v>4</v>
      </c>
      <c r="AP156" s="96"/>
      <c r="AQ156" s="96"/>
      <c r="AR156" s="96"/>
      <c r="AS156" s="96"/>
      <c r="AT156" s="96" t="s">
        <v>3</v>
      </c>
      <c r="AU156" s="96"/>
      <c r="AV156" s="96"/>
      <c r="AW156" s="96"/>
      <c r="AX156" s="96"/>
      <c r="AY156" s="96" t="s">
        <v>4</v>
      </c>
      <c r="AZ156" s="96"/>
      <c r="BA156" s="96"/>
      <c r="BB156" s="96"/>
      <c r="BC156" s="96"/>
      <c r="BD156" s="96" t="s">
        <v>3</v>
      </c>
      <c r="BE156" s="96"/>
      <c r="BF156" s="96"/>
      <c r="BG156" s="96"/>
      <c r="BH156" s="96"/>
      <c r="BI156" s="96" t="s">
        <v>4</v>
      </c>
      <c r="BJ156" s="96"/>
      <c r="BK156" s="96"/>
      <c r="BL156" s="96"/>
      <c r="BM156" s="96"/>
      <c r="BN156" s="96" t="s">
        <v>3</v>
      </c>
      <c r="BO156" s="96"/>
      <c r="BP156" s="96"/>
      <c r="BQ156" s="96"/>
      <c r="BR156" s="96"/>
    </row>
    <row r="157" spans="1:79" s="25" customFormat="1" ht="15" customHeight="1" x14ac:dyDescent="0.25">
      <c r="A157" s="55">
        <v>1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7"/>
      <c r="U157" s="66">
        <v>2</v>
      </c>
      <c r="V157" s="66"/>
      <c r="W157" s="66"/>
      <c r="X157" s="66"/>
      <c r="Y157" s="66"/>
      <c r="Z157" s="66">
        <v>3</v>
      </c>
      <c r="AA157" s="66"/>
      <c r="AB157" s="66"/>
      <c r="AC157" s="66"/>
      <c r="AD157" s="66"/>
      <c r="AE157" s="66">
        <v>4</v>
      </c>
      <c r="AF157" s="66"/>
      <c r="AG157" s="66"/>
      <c r="AH157" s="66"/>
      <c r="AI157" s="66"/>
      <c r="AJ157" s="66">
        <v>5</v>
      </c>
      <c r="AK157" s="66"/>
      <c r="AL157" s="66"/>
      <c r="AM157" s="66"/>
      <c r="AN157" s="66"/>
      <c r="AO157" s="66">
        <v>6</v>
      </c>
      <c r="AP157" s="66"/>
      <c r="AQ157" s="66"/>
      <c r="AR157" s="66"/>
      <c r="AS157" s="66"/>
      <c r="AT157" s="66">
        <v>7</v>
      </c>
      <c r="AU157" s="66"/>
      <c r="AV157" s="66"/>
      <c r="AW157" s="66"/>
      <c r="AX157" s="66"/>
      <c r="AY157" s="66">
        <v>8</v>
      </c>
      <c r="AZ157" s="66"/>
      <c r="BA157" s="66"/>
      <c r="BB157" s="66"/>
      <c r="BC157" s="66"/>
      <c r="BD157" s="66">
        <v>9</v>
      </c>
      <c r="BE157" s="66"/>
      <c r="BF157" s="66"/>
      <c r="BG157" s="66"/>
      <c r="BH157" s="66"/>
      <c r="BI157" s="66">
        <v>10</v>
      </c>
      <c r="BJ157" s="66"/>
      <c r="BK157" s="66"/>
      <c r="BL157" s="66"/>
      <c r="BM157" s="66"/>
      <c r="BN157" s="66">
        <v>11</v>
      </c>
      <c r="BO157" s="66"/>
      <c r="BP157" s="66"/>
      <c r="BQ157" s="66"/>
      <c r="BR157" s="66"/>
    </row>
    <row r="158" spans="1:79" s="18" customFormat="1" ht="15.75" hidden="1" customHeight="1" x14ac:dyDescent="0.3">
      <c r="A158" s="71" t="s">
        <v>57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3"/>
      <c r="U158" s="77" t="s">
        <v>65</v>
      </c>
      <c r="V158" s="77"/>
      <c r="W158" s="77"/>
      <c r="X158" s="77"/>
      <c r="Y158" s="77"/>
      <c r="Z158" s="127" t="s">
        <v>66</v>
      </c>
      <c r="AA158" s="127"/>
      <c r="AB158" s="127"/>
      <c r="AC158" s="127"/>
      <c r="AD158" s="127"/>
      <c r="AE158" s="77" t="s">
        <v>67</v>
      </c>
      <c r="AF158" s="77"/>
      <c r="AG158" s="77"/>
      <c r="AH158" s="77"/>
      <c r="AI158" s="77"/>
      <c r="AJ158" s="127" t="s">
        <v>68</v>
      </c>
      <c r="AK158" s="127"/>
      <c r="AL158" s="127"/>
      <c r="AM158" s="127"/>
      <c r="AN158" s="127"/>
      <c r="AO158" s="77" t="s">
        <v>58</v>
      </c>
      <c r="AP158" s="77"/>
      <c r="AQ158" s="77"/>
      <c r="AR158" s="77"/>
      <c r="AS158" s="77"/>
      <c r="AT158" s="127" t="s">
        <v>59</v>
      </c>
      <c r="AU158" s="127"/>
      <c r="AV158" s="127"/>
      <c r="AW158" s="127"/>
      <c r="AX158" s="127"/>
      <c r="AY158" s="77" t="s">
        <v>60</v>
      </c>
      <c r="AZ158" s="77"/>
      <c r="BA158" s="77"/>
      <c r="BB158" s="77"/>
      <c r="BC158" s="77"/>
      <c r="BD158" s="127" t="s">
        <v>61</v>
      </c>
      <c r="BE158" s="127"/>
      <c r="BF158" s="127"/>
      <c r="BG158" s="127"/>
      <c r="BH158" s="127"/>
      <c r="BI158" s="77" t="s">
        <v>62</v>
      </c>
      <c r="BJ158" s="77"/>
      <c r="BK158" s="77"/>
      <c r="BL158" s="77"/>
      <c r="BM158" s="77"/>
      <c r="BN158" s="127" t="s">
        <v>63</v>
      </c>
      <c r="BO158" s="127"/>
      <c r="BP158" s="127"/>
      <c r="BQ158" s="127"/>
      <c r="BR158" s="127"/>
      <c r="CA158" s="18" t="s">
        <v>41</v>
      </c>
    </row>
    <row r="159" spans="1:79" s="20" customFormat="1" ht="12.75" customHeight="1" x14ac:dyDescent="0.25">
      <c r="A159" s="81" t="s">
        <v>192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3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CA159" s="20" t="s">
        <v>42</v>
      </c>
    </row>
    <row r="160" spans="1:79" s="19" customFormat="1" ht="13" customHeight="1" x14ac:dyDescent="0.25">
      <c r="A160" s="30" t="s">
        <v>193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6">
        <v>388060.14</v>
      </c>
      <c r="V160" s="36"/>
      <c r="W160" s="36"/>
      <c r="X160" s="36"/>
      <c r="Y160" s="36"/>
      <c r="Z160" s="36">
        <v>0</v>
      </c>
      <c r="AA160" s="36"/>
      <c r="AB160" s="36"/>
      <c r="AC160" s="36"/>
      <c r="AD160" s="36"/>
      <c r="AE160" s="36">
        <f>(40896*3)+(46080*9)</f>
        <v>537408</v>
      </c>
      <c r="AF160" s="36"/>
      <c r="AG160" s="36"/>
      <c r="AH160" s="36"/>
      <c r="AI160" s="36"/>
      <c r="AJ160" s="36">
        <v>0</v>
      </c>
      <c r="AK160" s="36"/>
      <c r="AL160" s="36"/>
      <c r="AM160" s="36"/>
      <c r="AN160" s="36"/>
      <c r="AO160" s="36">
        <f>36966*12</f>
        <v>443592</v>
      </c>
      <c r="AP160" s="36"/>
      <c r="AQ160" s="36"/>
      <c r="AR160" s="36"/>
      <c r="AS160" s="36"/>
      <c r="AT160" s="36">
        <v>0</v>
      </c>
      <c r="AU160" s="36"/>
      <c r="AV160" s="36"/>
      <c r="AW160" s="36"/>
      <c r="AX160" s="36"/>
      <c r="AY160" s="36">
        <f>AO160</f>
        <v>443592</v>
      </c>
      <c r="AZ160" s="36"/>
      <c r="BA160" s="36"/>
      <c r="BB160" s="36"/>
      <c r="BC160" s="36"/>
      <c r="BD160" s="36">
        <v>0</v>
      </c>
      <c r="BE160" s="36"/>
      <c r="BF160" s="36"/>
      <c r="BG160" s="36"/>
      <c r="BH160" s="36"/>
      <c r="BI160" s="36">
        <f>AY160</f>
        <v>443592</v>
      </c>
      <c r="BJ160" s="36"/>
      <c r="BK160" s="36"/>
      <c r="BL160" s="36"/>
      <c r="BM160" s="36"/>
      <c r="BN160" s="36">
        <v>0</v>
      </c>
      <c r="BO160" s="36"/>
      <c r="BP160" s="36"/>
      <c r="BQ160" s="36"/>
      <c r="BR160" s="36"/>
    </row>
    <row r="161" spans="1:79" s="19" customFormat="1" ht="12.75" customHeight="1" x14ac:dyDescent="0.25">
      <c r="A161" s="30" t="s">
        <v>214</v>
      </c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2"/>
      <c r="U161" s="36">
        <v>194029.99</v>
      </c>
      <c r="V161" s="36"/>
      <c r="W161" s="36"/>
      <c r="X161" s="36"/>
      <c r="Y161" s="36"/>
      <c r="Z161" s="36">
        <v>0</v>
      </c>
      <c r="AA161" s="36"/>
      <c r="AB161" s="36"/>
      <c r="AC161" s="36"/>
      <c r="AD161" s="36"/>
      <c r="AE161" s="36">
        <f>(20448*3)+(23040*9)</f>
        <v>268704</v>
      </c>
      <c r="AF161" s="36"/>
      <c r="AG161" s="36"/>
      <c r="AH161" s="36"/>
      <c r="AI161" s="36"/>
      <c r="AJ161" s="36">
        <v>0</v>
      </c>
      <c r="AK161" s="36"/>
      <c r="AL161" s="36"/>
      <c r="AM161" s="36"/>
      <c r="AN161" s="36"/>
      <c r="AO161" s="36">
        <f>18483*12</f>
        <v>221796</v>
      </c>
      <c r="AP161" s="36"/>
      <c r="AQ161" s="36"/>
      <c r="AR161" s="36"/>
      <c r="AS161" s="36"/>
      <c r="AT161" s="36">
        <v>0</v>
      </c>
      <c r="AU161" s="36"/>
      <c r="AV161" s="36"/>
      <c r="AW161" s="36"/>
      <c r="AX161" s="36"/>
      <c r="AY161" s="36">
        <f>AO161</f>
        <v>221796</v>
      </c>
      <c r="AZ161" s="36"/>
      <c r="BA161" s="36"/>
      <c r="BB161" s="36"/>
      <c r="BC161" s="36"/>
      <c r="BD161" s="36">
        <v>0</v>
      </c>
      <c r="BE161" s="36"/>
      <c r="BF161" s="36"/>
      <c r="BG161" s="36"/>
      <c r="BH161" s="36"/>
      <c r="BI161" s="36">
        <f t="shared" ref="BI161:BI164" si="10">AY161</f>
        <v>221796</v>
      </c>
      <c r="BJ161" s="36"/>
      <c r="BK161" s="36"/>
      <c r="BL161" s="36"/>
      <c r="BM161" s="36"/>
      <c r="BN161" s="36">
        <v>0</v>
      </c>
      <c r="BO161" s="36"/>
      <c r="BP161" s="36"/>
      <c r="BQ161" s="36"/>
      <c r="BR161" s="36"/>
    </row>
    <row r="162" spans="1:79" s="19" customFormat="1" ht="12.75" customHeight="1" x14ac:dyDescent="0.25">
      <c r="A162" s="30" t="s">
        <v>194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6">
        <v>579174.19999999995</v>
      </c>
      <c r="V162" s="36"/>
      <c r="W162" s="36"/>
      <c r="X162" s="36"/>
      <c r="Y162" s="36"/>
      <c r="Z162" s="36">
        <v>0</v>
      </c>
      <c r="AA162" s="36"/>
      <c r="AB162" s="36"/>
      <c r="AC162" s="36"/>
      <c r="AD162" s="36"/>
      <c r="AE162" s="36">
        <f>44985.6*3+50475*9</f>
        <v>589231.80000000005</v>
      </c>
      <c r="AF162" s="36"/>
      <c r="AG162" s="36"/>
      <c r="AH162" s="36"/>
      <c r="AI162" s="36"/>
      <c r="AJ162" s="36">
        <v>0</v>
      </c>
      <c r="AK162" s="36"/>
      <c r="AL162" s="36"/>
      <c r="AM162" s="36"/>
      <c r="AN162" s="36"/>
      <c r="AO162" s="36">
        <f>60112*12+18483-820</f>
        <v>739007</v>
      </c>
      <c r="AP162" s="36"/>
      <c r="AQ162" s="36"/>
      <c r="AR162" s="36"/>
      <c r="AS162" s="36"/>
      <c r="AT162" s="36">
        <v>0</v>
      </c>
      <c r="AU162" s="36"/>
      <c r="AV162" s="36"/>
      <c r="AW162" s="36"/>
      <c r="AX162" s="36"/>
      <c r="AY162" s="36">
        <f>AO162</f>
        <v>739007</v>
      </c>
      <c r="AZ162" s="36"/>
      <c r="BA162" s="36"/>
      <c r="BB162" s="36"/>
      <c r="BC162" s="36"/>
      <c r="BD162" s="36">
        <v>0</v>
      </c>
      <c r="BE162" s="36"/>
      <c r="BF162" s="36"/>
      <c r="BG162" s="36"/>
      <c r="BH162" s="36"/>
      <c r="BI162" s="36">
        <f t="shared" si="10"/>
        <v>739007</v>
      </c>
      <c r="BJ162" s="36"/>
      <c r="BK162" s="36"/>
      <c r="BL162" s="36"/>
      <c r="BM162" s="36"/>
      <c r="BN162" s="36">
        <v>0</v>
      </c>
      <c r="BO162" s="36"/>
      <c r="BP162" s="36"/>
      <c r="BQ162" s="36"/>
      <c r="BR162" s="36"/>
    </row>
    <row r="163" spans="1:79" s="19" customFormat="1" ht="12.75" customHeight="1" x14ac:dyDescent="0.25">
      <c r="A163" s="30" t="s">
        <v>278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2"/>
      <c r="U163" s="33">
        <f>11499.11+19710.32</f>
        <v>31209.43</v>
      </c>
      <c r="V163" s="34"/>
      <c r="W163" s="34"/>
      <c r="X163" s="34"/>
      <c r="Y163" s="35"/>
      <c r="Z163" s="33"/>
      <c r="AA163" s="34"/>
      <c r="AB163" s="34"/>
      <c r="AC163" s="34"/>
      <c r="AD163" s="35"/>
      <c r="AE163" s="33">
        <v>0</v>
      </c>
      <c r="AF163" s="34"/>
      <c r="AG163" s="34"/>
      <c r="AH163" s="34"/>
      <c r="AI163" s="35"/>
      <c r="AJ163" s="33"/>
      <c r="AK163" s="34"/>
      <c r="AL163" s="34"/>
      <c r="AM163" s="34"/>
      <c r="AN163" s="35"/>
      <c r="AO163" s="33">
        <f>805*12</f>
        <v>9660</v>
      </c>
      <c r="AP163" s="34"/>
      <c r="AQ163" s="34"/>
      <c r="AR163" s="34"/>
      <c r="AS163" s="35"/>
      <c r="AT163" s="33"/>
      <c r="AU163" s="34"/>
      <c r="AV163" s="34"/>
      <c r="AW163" s="34"/>
      <c r="AX163" s="35"/>
      <c r="AY163" s="33">
        <f>AO163</f>
        <v>9660</v>
      </c>
      <c r="AZ163" s="34"/>
      <c r="BA163" s="34"/>
      <c r="BB163" s="34"/>
      <c r="BC163" s="35"/>
      <c r="BD163" s="33"/>
      <c r="BE163" s="34"/>
      <c r="BF163" s="34"/>
      <c r="BG163" s="34"/>
      <c r="BH163" s="35"/>
      <c r="BI163" s="36">
        <f t="shared" si="10"/>
        <v>9660</v>
      </c>
      <c r="BJ163" s="36"/>
      <c r="BK163" s="36"/>
      <c r="BL163" s="36"/>
      <c r="BM163" s="36"/>
      <c r="BN163" s="33"/>
      <c r="BO163" s="34"/>
      <c r="BP163" s="34"/>
      <c r="BQ163" s="34"/>
      <c r="BR163" s="35"/>
    </row>
    <row r="164" spans="1:79" s="20" customFormat="1" ht="12.75" customHeight="1" x14ac:dyDescent="0.25">
      <c r="A164" s="81" t="s">
        <v>195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3"/>
      <c r="U164" s="122"/>
      <c r="V164" s="122"/>
      <c r="W164" s="122"/>
      <c r="X164" s="122"/>
      <c r="Y164" s="122"/>
      <c r="Z164" s="122">
        <v>0</v>
      </c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>
        <v>0</v>
      </c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>
        <v>0</v>
      </c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>
        <v>0</v>
      </c>
      <c r="BE164" s="122"/>
      <c r="BF164" s="122"/>
      <c r="BG164" s="122"/>
      <c r="BH164" s="122"/>
      <c r="BI164" s="36">
        <f t="shared" si="10"/>
        <v>0</v>
      </c>
      <c r="BJ164" s="36"/>
      <c r="BK164" s="36"/>
      <c r="BL164" s="36"/>
      <c r="BM164" s="36"/>
      <c r="BN164" s="122">
        <v>0</v>
      </c>
      <c r="BO164" s="122"/>
      <c r="BP164" s="122"/>
      <c r="BQ164" s="122"/>
      <c r="BR164" s="122"/>
    </row>
    <row r="165" spans="1:79" s="19" customFormat="1" ht="17" customHeight="1" x14ac:dyDescent="0.25">
      <c r="A165" s="30" t="s">
        <v>196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2"/>
      <c r="U165" s="36">
        <f>128505.05+42294</f>
        <v>170799.05</v>
      </c>
      <c r="V165" s="36"/>
      <c r="W165" s="36"/>
      <c r="X165" s="36"/>
      <c r="Y165" s="36"/>
      <c r="Z165" s="36">
        <v>0</v>
      </c>
      <c r="AA165" s="36"/>
      <c r="AB165" s="36"/>
      <c r="AC165" s="36"/>
      <c r="AD165" s="36"/>
      <c r="AE165" s="36">
        <v>46080</v>
      </c>
      <c r="AF165" s="36"/>
      <c r="AG165" s="36"/>
      <c r="AH165" s="36"/>
      <c r="AI165" s="36"/>
      <c r="AJ165" s="36">
        <v>0</v>
      </c>
      <c r="AK165" s="36"/>
      <c r="AL165" s="36"/>
      <c r="AM165" s="36"/>
      <c r="AN165" s="36"/>
      <c r="AO165" s="36">
        <v>36966</v>
      </c>
      <c r="AP165" s="36"/>
      <c r="AQ165" s="36"/>
      <c r="AR165" s="36"/>
      <c r="AS165" s="36"/>
      <c r="AT165" s="36">
        <v>0</v>
      </c>
      <c r="AU165" s="36"/>
      <c r="AV165" s="36"/>
      <c r="AW165" s="36"/>
      <c r="AX165" s="36"/>
      <c r="AY165" s="36">
        <f>AO165</f>
        <v>36966</v>
      </c>
      <c r="AZ165" s="36"/>
      <c r="BA165" s="36"/>
      <c r="BB165" s="36"/>
      <c r="BC165" s="36"/>
      <c r="BD165" s="36">
        <v>0</v>
      </c>
      <c r="BE165" s="36"/>
      <c r="BF165" s="36"/>
      <c r="BG165" s="36"/>
      <c r="BH165" s="36"/>
      <c r="BI165" s="36">
        <f>AY165</f>
        <v>36966</v>
      </c>
      <c r="BJ165" s="36"/>
      <c r="BK165" s="36"/>
      <c r="BL165" s="36"/>
      <c r="BM165" s="36"/>
      <c r="BN165" s="36">
        <v>0</v>
      </c>
      <c r="BO165" s="36"/>
      <c r="BP165" s="36"/>
      <c r="BQ165" s="36"/>
      <c r="BR165" s="36"/>
    </row>
    <row r="166" spans="1:79" s="20" customFormat="1" ht="18" customHeight="1" x14ac:dyDescent="0.25">
      <c r="A166" s="81" t="s">
        <v>147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3"/>
      <c r="U166" s="122">
        <f>U56</f>
        <v>1363273</v>
      </c>
      <c r="V166" s="122"/>
      <c r="W166" s="122"/>
      <c r="X166" s="122"/>
      <c r="Y166" s="122"/>
      <c r="Z166" s="122">
        <v>0</v>
      </c>
      <c r="AA166" s="122"/>
      <c r="AB166" s="122"/>
      <c r="AC166" s="122"/>
      <c r="AD166" s="122"/>
      <c r="AE166" s="122">
        <v>1441425</v>
      </c>
      <c r="AF166" s="122"/>
      <c r="AG166" s="122"/>
      <c r="AH166" s="122"/>
      <c r="AI166" s="122"/>
      <c r="AJ166" s="122">
        <v>0</v>
      </c>
      <c r="AK166" s="122"/>
      <c r="AL166" s="122"/>
      <c r="AM166" s="122"/>
      <c r="AN166" s="122"/>
      <c r="AO166" s="122">
        <f>AO160+AO161+AO162+AO163+AO165</f>
        <v>1451021</v>
      </c>
      <c r="AP166" s="122"/>
      <c r="AQ166" s="122"/>
      <c r="AR166" s="122"/>
      <c r="AS166" s="122"/>
      <c r="AT166" s="122">
        <v>0</v>
      </c>
      <c r="AU166" s="122"/>
      <c r="AV166" s="122"/>
      <c r="AW166" s="122"/>
      <c r="AX166" s="122"/>
      <c r="AY166" s="122">
        <f>AO166</f>
        <v>1451021</v>
      </c>
      <c r="AZ166" s="122"/>
      <c r="BA166" s="122"/>
      <c r="BB166" s="122"/>
      <c r="BC166" s="122"/>
      <c r="BD166" s="122">
        <v>0</v>
      </c>
      <c r="BE166" s="122"/>
      <c r="BF166" s="122"/>
      <c r="BG166" s="122"/>
      <c r="BH166" s="122"/>
      <c r="BI166" s="122">
        <f>AY166</f>
        <v>1451021</v>
      </c>
      <c r="BJ166" s="122"/>
      <c r="BK166" s="122"/>
      <c r="BL166" s="122"/>
      <c r="BM166" s="122"/>
      <c r="BN166" s="122">
        <v>0</v>
      </c>
      <c r="BO166" s="122"/>
      <c r="BP166" s="122"/>
      <c r="BQ166" s="122"/>
      <c r="BR166" s="122"/>
    </row>
    <row r="167" spans="1:79" s="19" customFormat="1" ht="26" customHeight="1" x14ac:dyDescent="0.25">
      <c r="A167" s="30" t="s">
        <v>197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2"/>
      <c r="U167" s="174" t="s">
        <v>172</v>
      </c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 t="s">
        <v>172</v>
      </c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 t="s">
        <v>172</v>
      </c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 t="s">
        <v>172</v>
      </c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 t="s">
        <v>172</v>
      </c>
      <c r="BJ167" s="174"/>
      <c r="BK167" s="174"/>
      <c r="BL167" s="174"/>
      <c r="BM167" s="174"/>
      <c r="BN167" s="174"/>
      <c r="BO167" s="174"/>
      <c r="BP167" s="174"/>
      <c r="BQ167" s="174"/>
      <c r="BR167" s="174"/>
    </row>
    <row r="168" spans="1:79" s="18" customFormat="1" ht="13" x14ac:dyDescent="0.3"/>
    <row r="169" spans="1:79" s="18" customFormat="1" ht="13" hidden="1" x14ac:dyDescent="0.3"/>
    <row r="170" spans="1:79" s="18" customFormat="1" ht="14.25" customHeight="1" x14ac:dyDescent="0.3">
      <c r="A170" s="45" t="s">
        <v>125</v>
      </c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</row>
    <row r="171" spans="1:79" s="26" customFormat="1" ht="15" customHeight="1" x14ac:dyDescent="0.25">
      <c r="A171" s="90" t="s">
        <v>6</v>
      </c>
      <c r="B171" s="91"/>
      <c r="C171" s="91"/>
      <c r="D171" s="90" t="s">
        <v>10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2"/>
      <c r="W171" s="96" t="s">
        <v>245</v>
      </c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 t="s">
        <v>258</v>
      </c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 t="s">
        <v>209</v>
      </c>
      <c r="AV171" s="96"/>
      <c r="AW171" s="96"/>
      <c r="AX171" s="96"/>
      <c r="AY171" s="96"/>
      <c r="AZ171" s="96"/>
      <c r="BA171" s="96" t="s">
        <v>259</v>
      </c>
      <c r="BB171" s="96"/>
      <c r="BC171" s="96"/>
      <c r="BD171" s="96"/>
      <c r="BE171" s="96"/>
      <c r="BF171" s="96"/>
      <c r="BG171" s="96" t="s">
        <v>260</v>
      </c>
      <c r="BH171" s="96"/>
      <c r="BI171" s="96"/>
      <c r="BJ171" s="96"/>
      <c r="BK171" s="96"/>
      <c r="BL171" s="96"/>
    </row>
    <row r="172" spans="1:79" s="26" customFormat="1" ht="15" customHeight="1" x14ac:dyDescent="0.25">
      <c r="A172" s="137"/>
      <c r="B172" s="138"/>
      <c r="C172" s="138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9"/>
      <c r="W172" s="96" t="s">
        <v>4</v>
      </c>
      <c r="X172" s="96"/>
      <c r="Y172" s="96"/>
      <c r="Z172" s="96"/>
      <c r="AA172" s="96"/>
      <c r="AB172" s="96"/>
      <c r="AC172" s="96" t="s">
        <v>3</v>
      </c>
      <c r="AD172" s="96"/>
      <c r="AE172" s="96"/>
      <c r="AF172" s="96"/>
      <c r="AG172" s="96"/>
      <c r="AH172" s="96"/>
      <c r="AI172" s="96" t="s">
        <v>4</v>
      </c>
      <c r="AJ172" s="96"/>
      <c r="AK172" s="96"/>
      <c r="AL172" s="96"/>
      <c r="AM172" s="96"/>
      <c r="AN172" s="96"/>
      <c r="AO172" s="96" t="s">
        <v>3</v>
      </c>
      <c r="AP172" s="96"/>
      <c r="AQ172" s="96"/>
      <c r="AR172" s="96"/>
      <c r="AS172" s="96"/>
      <c r="AT172" s="96"/>
      <c r="AU172" s="96" t="s">
        <v>4</v>
      </c>
      <c r="AV172" s="96"/>
      <c r="AW172" s="96"/>
      <c r="AX172" s="96" t="s">
        <v>3</v>
      </c>
      <c r="AY172" s="96"/>
      <c r="AZ172" s="96"/>
      <c r="BA172" s="96" t="s">
        <v>4</v>
      </c>
      <c r="BB172" s="96"/>
      <c r="BC172" s="96"/>
      <c r="BD172" s="96" t="s">
        <v>3</v>
      </c>
      <c r="BE172" s="96"/>
      <c r="BF172" s="96"/>
      <c r="BG172" s="96" t="s">
        <v>4</v>
      </c>
      <c r="BH172" s="96"/>
      <c r="BI172" s="96"/>
      <c r="BJ172" s="96" t="s">
        <v>3</v>
      </c>
      <c r="BK172" s="96"/>
      <c r="BL172" s="96"/>
    </row>
    <row r="173" spans="1:79" s="26" customFormat="1" ht="41" customHeight="1" x14ac:dyDescent="0.25">
      <c r="A173" s="93"/>
      <c r="B173" s="94"/>
      <c r="C173" s="94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5"/>
      <c r="W173" s="96" t="s">
        <v>12</v>
      </c>
      <c r="X173" s="96"/>
      <c r="Y173" s="96"/>
      <c r="Z173" s="96" t="s">
        <v>11</v>
      </c>
      <c r="AA173" s="96"/>
      <c r="AB173" s="96"/>
      <c r="AC173" s="96" t="s">
        <v>12</v>
      </c>
      <c r="AD173" s="96"/>
      <c r="AE173" s="96"/>
      <c r="AF173" s="96" t="s">
        <v>11</v>
      </c>
      <c r="AG173" s="96"/>
      <c r="AH173" s="96"/>
      <c r="AI173" s="96" t="s">
        <v>12</v>
      </c>
      <c r="AJ173" s="96"/>
      <c r="AK173" s="96"/>
      <c r="AL173" s="96" t="s">
        <v>11</v>
      </c>
      <c r="AM173" s="96"/>
      <c r="AN173" s="96"/>
      <c r="AO173" s="96" t="s">
        <v>12</v>
      </c>
      <c r="AP173" s="96"/>
      <c r="AQ173" s="96"/>
      <c r="AR173" s="96" t="s">
        <v>11</v>
      </c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</row>
    <row r="174" spans="1:79" s="25" customFormat="1" ht="15" customHeight="1" x14ac:dyDescent="0.25">
      <c r="A174" s="55">
        <v>1</v>
      </c>
      <c r="B174" s="56"/>
      <c r="C174" s="56"/>
      <c r="D174" s="55">
        <v>2</v>
      </c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7"/>
      <c r="W174" s="66">
        <v>3</v>
      </c>
      <c r="X174" s="66"/>
      <c r="Y174" s="66"/>
      <c r="Z174" s="66">
        <v>4</v>
      </c>
      <c r="AA174" s="66"/>
      <c r="AB174" s="66"/>
      <c r="AC174" s="66">
        <v>5</v>
      </c>
      <c r="AD174" s="66"/>
      <c r="AE174" s="66"/>
      <c r="AF174" s="66">
        <v>6</v>
      </c>
      <c r="AG174" s="66"/>
      <c r="AH174" s="66"/>
      <c r="AI174" s="66">
        <v>7</v>
      </c>
      <c r="AJ174" s="66"/>
      <c r="AK174" s="66"/>
      <c r="AL174" s="66">
        <v>8</v>
      </c>
      <c r="AM174" s="66"/>
      <c r="AN174" s="66"/>
      <c r="AO174" s="66">
        <v>9</v>
      </c>
      <c r="AP174" s="66"/>
      <c r="AQ174" s="66"/>
      <c r="AR174" s="66">
        <v>10</v>
      </c>
      <c r="AS174" s="66"/>
      <c r="AT174" s="66"/>
      <c r="AU174" s="66">
        <v>11</v>
      </c>
      <c r="AV174" s="66"/>
      <c r="AW174" s="66"/>
      <c r="AX174" s="66">
        <v>12</v>
      </c>
      <c r="AY174" s="66"/>
      <c r="AZ174" s="66"/>
      <c r="BA174" s="66">
        <v>13</v>
      </c>
      <c r="BB174" s="66"/>
      <c r="BC174" s="66"/>
      <c r="BD174" s="66">
        <v>14</v>
      </c>
      <c r="BE174" s="66"/>
      <c r="BF174" s="66"/>
      <c r="BG174" s="66">
        <v>15</v>
      </c>
      <c r="BH174" s="66"/>
      <c r="BI174" s="66"/>
      <c r="BJ174" s="66">
        <v>16</v>
      </c>
      <c r="BK174" s="66"/>
      <c r="BL174" s="66"/>
    </row>
    <row r="175" spans="1:79" s="18" customFormat="1" ht="12.75" hidden="1" customHeight="1" x14ac:dyDescent="0.3">
      <c r="A175" s="71" t="s">
        <v>69</v>
      </c>
      <c r="B175" s="72"/>
      <c r="C175" s="72"/>
      <c r="D175" s="71" t="s">
        <v>57</v>
      </c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3"/>
      <c r="W175" s="77" t="s">
        <v>72</v>
      </c>
      <c r="X175" s="77"/>
      <c r="Y175" s="77"/>
      <c r="Z175" s="77" t="s">
        <v>73</v>
      </c>
      <c r="AA175" s="77"/>
      <c r="AB175" s="77"/>
      <c r="AC175" s="127" t="s">
        <v>74</v>
      </c>
      <c r="AD175" s="127"/>
      <c r="AE175" s="127"/>
      <c r="AF175" s="127" t="s">
        <v>75</v>
      </c>
      <c r="AG175" s="127"/>
      <c r="AH175" s="127"/>
      <c r="AI175" s="77" t="s">
        <v>76</v>
      </c>
      <c r="AJ175" s="77"/>
      <c r="AK175" s="77"/>
      <c r="AL175" s="77" t="s">
        <v>77</v>
      </c>
      <c r="AM175" s="77"/>
      <c r="AN175" s="77"/>
      <c r="AO175" s="127" t="s">
        <v>104</v>
      </c>
      <c r="AP175" s="127"/>
      <c r="AQ175" s="127"/>
      <c r="AR175" s="127" t="s">
        <v>78</v>
      </c>
      <c r="AS175" s="127"/>
      <c r="AT175" s="127"/>
      <c r="AU175" s="77" t="s">
        <v>105</v>
      </c>
      <c r="AV175" s="77"/>
      <c r="AW175" s="77"/>
      <c r="AX175" s="127" t="s">
        <v>106</v>
      </c>
      <c r="AY175" s="127"/>
      <c r="AZ175" s="127"/>
      <c r="BA175" s="77" t="s">
        <v>107</v>
      </c>
      <c r="BB175" s="77"/>
      <c r="BC175" s="77"/>
      <c r="BD175" s="127" t="s">
        <v>108</v>
      </c>
      <c r="BE175" s="127"/>
      <c r="BF175" s="127"/>
      <c r="BG175" s="77" t="s">
        <v>109</v>
      </c>
      <c r="BH175" s="77"/>
      <c r="BI175" s="77"/>
      <c r="BJ175" s="127" t="s">
        <v>110</v>
      </c>
      <c r="BK175" s="127"/>
      <c r="BL175" s="127"/>
      <c r="CA175" s="18" t="s">
        <v>103</v>
      </c>
    </row>
    <row r="176" spans="1:79" s="19" customFormat="1" ht="20.5" customHeight="1" x14ac:dyDescent="0.25">
      <c r="A176" s="71">
        <v>1</v>
      </c>
      <c r="B176" s="72"/>
      <c r="C176" s="72"/>
      <c r="D176" s="30" t="s">
        <v>274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129">
        <v>7</v>
      </c>
      <c r="X176" s="129"/>
      <c r="Y176" s="129"/>
      <c r="Z176" s="129">
        <v>7</v>
      </c>
      <c r="AA176" s="129"/>
      <c r="AB176" s="129"/>
      <c r="AC176" s="129">
        <v>0</v>
      </c>
      <c r="AD176" s="129"/>
      <c r="AE176" s="129"/>
      <c r="AF176" s="129">
        <v>0</v>
      </c>
      <c r="AG176" s="129"/>
      <c r="AH176" s="129"/>
      <c r="AI176" s="129">
        <v>7</v>
      </c>
      <c r="AJ176" s="129"/>
      <c r="AK176" s="129"/>
      <c r="AL176" s="129">
        <v>6</v>
      </c>
      <c r="AM176" s="129"/>
      <c r="AN176" s="129"/>
      <c r="AO176" s="129">
        <v>0</v>
      </c>
      <c r="AP176" s="129"/>
      <c r="AQ176" s="129"/>
      <c r="AR176" s="129">
        <v>0</v>
      </c>
      <c r="AS176" s="129"/>
      <c r="AT176" s="129"/>
      <c r="AU176" s="129">
        <f>AI176</f>
        <v>7</v>
      </c>
      <c r="AV176" s="129"/>
      <c r="AW176" s="129"/>
      <c r="AX176" s="129">
        <v>0</v>
      </c>
      <c r="AY176" s="129"/>
      <c r="AZ176" s="129"/>
      <c r="BA176" s="129">
        <f>AU176</f>
        <v>7</v>
      </c>
      <c r="BB176" s="129"/>
      <c r="BC176" s="129"/>
      <c r="BD176" s="129">
        <v>0</v>
      </c>
      <c r="BE176" s="129"/>
      <c r="BF176" s="129"/>
      <c r="BG176" s="129">
        <f>BA176</f>
        <v>7</v>
      </c>
      <c r="BH176" s="129"/>
      <c r="BI176" s="129"/>
      <c r="BJ176" s="129">
        <v>0</v>
      </c>
      <c r="BK176" s="129"/>
      <c r="BL176" s="129"/>
      <c r="CA176" s="19" t="s">
        <v>43</v>
      </c>
    </row>
    <row r="177" spans="1:79" s="19" customFormat="1" ht="20.5" customHeight="1" x14ac:dyDescent="0.25">
      <c r="A177" s="71">
        <v>2</v>
      </c>
      <c r="B177" s="72"/>
      <c r="C177" s="73"/>
      <c r="D177" s="30" t="s">
        <v>275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2"/>
      <c r="W177" s="74">
        <v>0</v>
      </c>
      <c r="X177" s="75"/>
      <c r="Y177" s="76"/>
      <c r="Z177" s="74">
        <v>0</v>
      </c>
      <c r="AA177" s="75"/>
      <c r="AB177" s="76"/>
      <c r="AC177" s="74">
        <v>0</v>
      </c>
      <c r="AD177" s="75"/>
      <c r="AE177" s="76"/>
      <c r="AF177" s="74">
        <v>0</v>
      </c>
      <c r="AG177" s="75"/>
      <c r="AH177" s="76"/>
      <c r="AI177" s="74">
        <v>0.5</v>
      </c>
      <c r="AJ177" s="75"/>
      <c r="AK177" s="76"/>
      <c r="AL177" s="74">
        <v>0.5</v>
      </c>
      <c r="AM177" s="75"/>
      <c r="AN177" s="76"/>
      <c r="AO177" s="74">
        <v>0</v>
      </c>
      <c r="AP177" s="75"/>
      <c r="AQ177" s="76"/>
      <c r="AR177" s="74">
        <v>0</v>
      </c>
      <c r="AS177" s="75"/>
      <c r="AT177" s="76"/>
      <c r="AU177" s="74">
        <v>0.5</v>
      </c>
      <c r="AV177" s="75"/>
      <c r="AW177" s="76"/>
      <c r="AX177" s="74">
        <v>0</v>
      </c>
      <c r="AY177" s="75"/>
      <c r="AZ177" s="76"/>
      <c r="BA177" s="74">
        <v>0.5</v>
      </c>
      <c r="BB177" s="75"/>
      <c r="BC177" s="76"/>
      <c r="BD177" s="74">
        <v>0</v>
      </c>
      <c r="BE177" s="75"/>
      <c r="BF177" s="76"/>
      <c r="BG177" s="74">
        <v>0.5</v>
      </c>
      <c r="BH177" s="75"/>
      <c r="BI177" s="76"/>
      <c r="BJ177" s="74">
        <v>0</v>
      </c>
      <c r="BK177" s="75"/>
      <c r="BL177" s="76"/>
    </row>
    <row r="178" spans="1:79" s="20" customFormat="1" ht="17.5" customHeight="1" x14ac:dyDescent="0.25">
      <c r="A178" s="78"/>
      <c r="B178" s="79"/>
      <c r="C178" s="79"/>
      <c r="D178" s="81" t="s">
        <v>198</v>
      </c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3"/>
      <c r="W178" s="128">
        <f>W176</f>
        <v>7</v>
      </c>
      <c r="X178" s="128"/>
      <c r="Y178" s="128"/>
      <c r="Z178" s="128">
        <f>Z176</f>
        <v>7</v>
      </c>
      <c r="AA178" s="128"/>
      <c r="AB178" s="128"/>
      <c r="AC178" s="128">
        <v>0</v>
      </c>
      <c r="AD178" s="128"/>
      <c r="AE178" s="128"/>
      <c r="AF178" s="128">
        <v>0</v>
      </c>
      <c r="AG178" s="128"/>
      <c r="AH178" s="128"/>
      <c r="AI178" s="128">
        <v>7.5</v>
      </c>
      <c r="AJ178" s="128"/>
      <c r="AK178" s="128"/>
      <c r="AL178" s="128">
        <f>AL176+AL177</f>
        <v>6.5</v>
      </c>
      <c r="AM178" s="128"/>
      <c r="AN178" s="128"/>
      <c r="AO178" s="128">
        <v>0</v>
      </c>
      <c r="AP178" s="128"/>
      <c r="AQ178" s="128"/>
      <c r="AR178" s="128">
        <v>0</v>
      </c>
      <c r="AS178" s="128"/>
      <c r="AT178" s="128"/>
      <c r="AU178" s="128">
        <f>AU176+AU177</f>
        <v>7.5</v>
      </c>
      <c r="AV178" s="128"/>
      <c r="AW178" s="128"/>
      <c r="AX178" s="128">
        <v>0</v>
      </c>
      <c r="AY178" s="128"/>
      <c r="AZ178" s="128"/>
      <c r="BA178" s="128">
        <f>BA176+BA177</f>
        <v>7.5</v>
      </c>
      <c r="BB178" s="128"/>
      <c r="BC178" s="128"/>
      <c r="BD178" s="128">
        <v>0</v>
      </c>
      <c r="BE178" s="128"/>
      <c r="BF178" s="128"/>
      <c r="BG178" s="128">
        <f>BG176+BG177</f>
        <v>7.5</v>
      </c>
      <c r="BH178" s="128"/>
      <c r="BI178" s="128"/>
      <c r="BJ178" s="128">
        <v>0</v>
      </c>
      <c r="BK178" s="128"/>
      <c r="BL178" s="128"/>
    </row>
    <row r="179" spans="1:79" s="19" customFormat="1" ht="26" customHeight="1" x14ac:dyDescent="0.25">
      <c r="A179" s="71">
        <v>3</v>
      </c>
      <c r="B179" s="72"/>
      <c r="C179" s="72"/>
      <c r="D179" s="30" t="s">
        <v>199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2"/>
      <c r="W179" s="129" t="s">
        <v>172</v>
      </c>
      <c r="X179" s="129"/>
      <c r="Y179" s="129"/>
      <c r="Z179" s="129" t="s">
        <v>172</v>
      </c>
      <c r="AA179" s="129"/>
      <c r="AB179" s="129"/>
      <c r="AC179" s="129"/>
      <c r="AD179" s="129"/>
      <c r="AE179" s="129"/>
      <c r="AF179" s="129"/>
      <c r="AG179" s="129"/>
      <c r="AH179" s="129"/>
      <c r="AI179" s="129" t="s">
        <v>172</v>
      </c>
      <c r="AJ179" s="129"/>
      <c r="AK179" s="129"/>
      <c r="AL179" s="129" t="s">
        <v>172</v>
      </c>
      <c r="AM179" s="129"/>
      <c r="AN179" s="129"/>
      <c r="AO179" s="129"/>
      <c r="AP179" s="129"/>
      <c r="AQ179" s="129"/>
      <c r="AR179" s="129"/>
      <c r="AS179" s="129"/>
      <c r="AT179" s="129"/>
      <c r="AU179" s="129" t="s">
        <v>172</v>
      </c>
      <c r="AV179" s="129"/>
      <c r="AW179" s="129"/>
      <c r="AX179" s="129"/>
      <c r="AY179" s="129"/>
      <c r="AZ179" s="129"/>
      <c r="BA179" s="129" t="s">
        <v>172</v>
      </c>
      <c r="BB179" s="129"/>
      <c r="BC179" s="129"/>
      <c r="BD179" s="129"/>
      <c r="BE179" s="129"/>
      <c r="BF179" s="129"/>
      <c r="BG179" s="129" t="s">
        <v>172</v>
      </c>
      <c r="BH179" s="129"/>
      <c r="BI179" s="129"/>
      <c r="BJ179" s="129"/>
      <c r="BK179" s="129"/>
      <c r="BL179" s="129"/>
    </row>
    <row r="180" spans="1:79" s="18" customFormat="1" ht="13" x14ac:dyDescent="0.3"/>
    <row r="181" spans="1:79" s="18" customFormat="1" ht="13" hidden="1" x14ac:dyDescent="0.3"/>
    <row r="182" spans="1:79" s="18" customFormat="1" ht="14.25" customHeight="1" x14ac:dyDescent="0.3">
      <c r="A182" s="45" t="s">
        <v>152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</row>
    <row r="183" spans="1:79" s="18" customFormat="1" ht="14.25" customHeight="1" x14ac:dyDescent="0.3">
      <c r="A183" s="45" t="s">
        <v>261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</row>
    <row r="184" spans="1:79" s="18" customFormat="1" ht="15" customHeight="1" x14ac:dyDescent="0.3">
      <c r="A184" s="59" t="s">
        <v>206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</row>
    <row r="185" spans="1:79" s="26" customFormat="1" ht="15" customHeight="1" x14ac:dyDescent="0.25">
      <c r="A185" s="96" t="s">
        <v>6</v>
      </c>
      <c r="B185" s="96"/>
      <c r="C185" s="96"/>
      <c r="D185" s="96"/>
      <c r="E185" s="96"/>
      <c r="F185" s="96"/>
      <c r="G185" s="96" t="s">
        <v>126</v>
      </c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 t="s">
        <v>13</v>
      </c>
      <c r="U185" s="96"/>
      <c r="V185" s="96"/>
      <c r="W185" s="96"/>
      <c r="X185" s="96"/>
      <c r="Y185" s="96"/>
      <c r="Z185" s="96"/>
      <c r="AA185" s="87" t="s">
        <v>245</v>
      </c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2"/>
      <c r="AP185" s="87" t="s">
        <v>246</v>
      </c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9"/>
      <c r="BE185" s="87" t="s">
        <v>247</v>
      </c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9"/>
    </row>
    <row r="186" spans="1:79" s="26" customFormat="1" ht="25" customHeight="1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 t="s">
        <v>4</v>
      </c>
      <c r="AB186" s="96"/>
      <c r="AC186" s="96"/>
      <c r="AD186" s="96"/>
      <c r="AE186" s="96"/>
      <c r="AF186" s="96" t="s">
        <v>3</v>
      </c>
      <c r="AG186" s="96"/>
      <c r="AH186" s="96"/>
      <c r="AI186" s="96"/>
      <c r="AJ186" s="96"/>
      <c r="AK186" s="96" t="s">
        <v>89</v>
      </c>
      <c r="AL186" s="96"/>
      <c r="AM186" s="96"/>
      <c r="AN186" s="96"/>
      <c r="AO186" s="96"/>
      <c r="AP186" s="96" t="s">
        <v>4</v>
      </c>
      <c r="AQ186" s="96"/>
      <c r="AR186" s="96"/>
      <c r="AS186" s="96"/>
      <c r="AT186" s="96"/>
      <c r="AU186" s="96" t="s">
        <v>3</v>
      </c>
      <c r="AV186" s="96"/>
      <c r="AW186" s="96"/>
      <c r="AX186" s="96"/>
      <c r="AY186" s="96"/>
      <c r="AZ186" s="96" t="s">
        <v>96</v>
      </c>
      <c r="BA186" s="96"/>
      <c r="BB186" s="96"/>
      <c r="BC186" s="96"/>
      <c r="BD186" s="96"/>
      <c r="BE186" s="96" t="s">
        <v>4</v>
      </c>
      <c r="BF186" s="96"/>
      <c r="BG186" s="96"/>
      <c r="BH186" s="96"/>
      <c r="BI186" s="96"/>
      <c r="BJ186" s="96" t="s">
        <v>3</v>
      </c>
      <c r="BK186" s="96"/>
      <c r="BL186" s="96"/>
      <c r="BM186" s="96"/>
      <c r="BN186" s="96"/>
      <c r="BO186" s="96" t="s">
        <v>127</v>
      </c>
      <c r="BP186" s="96"/>
      <c r="BQ186" s="96"/>
      <c r="BR186" s="96"/>
      <c r="BS186" s="96"/>
    </row>
    <row r="187" spans="1:79" s="25" customFormat="1" ht="15" customHeight="1" x14ac:dyDescent="0.25">
      <c r="A187" s="66">
        <v>1</v>
      </c>
      <c r="B187" s="66"/>
      <c r="C187" s="66"/>
      <c r="D187" s="66"/>
      <c r="E187" s="66"/>
      <c r="F187" s="66"/>
      <c r="G187" s="66">
        <v>2</v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>
        <v>3</v>
      </c>
      <c r="U187" s="66"/>
      <c r="V187" s="66"/>
      <c r="W187" s="66"/>
      <c r="X187" s="66"/>
      <c r="Y187" s="66"/>
      <c r="Z187" s="66"/>
      <c r="AA187" s="66">
        <v>4</v>
      </c>
      <c r="AB187" s="66"/>
      <c r="AC187" s="66"/>
      <c r="AD187" s="66"/>
      <c r="AE187" s="66"/>
      <c r="AF187" s="66">
        <v>5</v>
      </c>
      <c r="AG187" s="66"/>
      <c r="AH187" s="66"/>
      <c r="AI187" s="66"/>
      <c r="AJ187" s="66"/>
      <c r="AK187" s="66">
        <v>6</v>
      </c>
      <c r="AL187" s="66"/>
      <c r="AM187" s="66"/>
      <c r="AN187" s="66"/>
      <c r="AO187" s="66"/>
      <c r="AP187" s="66">
        <v>7</v>
      </c>
      <c r="AQ187" s="66"/>
      <c r="AR187" s="66"/>
      <c r="AS187" s="66"/>
      <c r="AT187" s="66"/>
      <c r="AU187" s="66">
        <v>8</v>
      </c>
      <c r="AV187" s="66"/>
      <c r="AW187" s="66"/>
      <c r="AX187" s="66"/>
      <c r="AY187" s="66"/>
      <c r="AZ187" s="66">
        <v>9</v>
      </c>
      <c r="BA187" s="66"/>
      <c r="BB187" s="66"/>
      <c r="BC187" s="66"/>
      <c r="BD187" s="66"/>
      <c r="BE187" s="66">
        <v>10</v>
      </c>
      <c r="BF187" s="66"/>
      <c r="BG187" s="66"/>
      <c r="BH187" s="66"/>
      <c r="BI187" s="66"/>
      <c r="BJ187" s="66">
        <v>11</v>
      </c>
      <c r="BK187" s="66"/>
      <c r="BL187" s="66"/>
      <c r="BM187" s="66"/>
      <c r="BN187" s="66"/>
      <c r="BO187" s="66">
        <v>12</v>
      </c>
      <c r="BP187" s="66"/>
      <c r="BQ187" s="66"/>
      <c r="BR187" s="66"/>
      <c r="BS187" s="66"/>
    </row>
    <row r="188" spans="1:79" s="18" customFormat="1" ht="15" hidden="1" customHeight="1" x14ac:dyDescent="0.3">
      <c r="A188" s="77" t="s">
        <v>69</v>
      </c>
      <c r="B188" s="77"/>
      <c r="C188" s="77"/>
      <c r="D188" s="77"/>
      <c r="E188" s="77"/>
      <c r="F188" s="77"/>
      <c r="G188" s="143" t="s">
        <v>57</v>
      </c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 t="s">
        <v>79</v>
      </c>
      <c r="U188" s="143"/>
      <c r="V188" s="143"/>
      <c r="W188" s="143"/>
      <c r="X188" s="143"/>
      <c r="Y188" s="143"/>
      <c r="Z188" s="143"/>
      <c r="AA188" s="127" t="s">
        <v>65</v>
      </c>
      <c r="AB188" s="127"/>
      <c r="AC188" s="127"/>
      <c r="AD188" s="127"/>
      <c r="AE188" s="127"/>
      <c r="AF188" s="127" t="s">
        <v>66</v>
      </c>
      <c r="AG188" s="127"/>
      <c r="AH188" s="127"/>
      <c r="AI188" s="127"/>
      <c r="AJ188" s="127"/>
      <c r="AK188" s="120" t="s">
        <v>122</v>
      </c>
      <c r="AL188" s="120"/>
      <c r="AM188" s="120"/>
      <c r="AN188" s="120"/>
      <c r="AO188" s="120"/>
      <c r="AP188" s="127" t="s">
        <v>67</v>
      </c>
      <c r="AQ188" s="127"/>
      <c r="AR188" s="127"/>
      <c r="AS188" s="127"/>
      <c r="AT188" s="127"/>
      <c r="AU188" s="127" t="s">
        <v>68</v>
      </c>
      <c r="AV188" s="127"/>
      <c r="AW188" s="127"/>
      <c r="AX188" s="127"/>
      <c r="AY188" s="127"/>
      <c r="AZ188" s="120" t="s">
        <v>122</v>
      </c>
      <c r="BA188" s="120"/>
      <c r="BB188" s="120"/>
      <c r="BC188" s="120"/>
      <c r="BD188" s="120"/>
      <c r="BE188" s="127" t="s">
        <v>58</v>
      </c>
      <c r="BF188" s="127"/>
      <c r="BG188" s="127"/>
      <c r="BH188" s="127"/>
      <c r="BI188" s="127"/>
      <c r="BJ188" s="127" t="s">
        <v>59</v>
      </c>
      <c r="BK188" s="127"/>
      <c r="BL188" s="127"/>
      <c r="BM188" s="127"/>
      <c r="BN188" s="127"/>
      <c r="BO188" s="120" t="s">
        <v>122</v>
      </c>
      <c r="BP188" s="120"/>
      <c r="BQ188" s="120"/>
      <c r="BR188" s="120"/>
      <c r="BS188" s="120"/>
      <c r="CA188" s="18" t="s">
        <v>44</v>
      </c>
    </row>
    <row r="189" spans="1:79" s="19" customFormat="1" ht="76" customHeight="1" x14ac:dyDescent="0.25">
      <c r="A189" s="77">
        <v>1</v>
      </c>
      <c r="B189" s="77"/>
      <c r="C189" s="77"/>
      <c r="D189" s="77"/>
      <c r="E189" s="77"/>
      <c r="F189" s="77"/>
      <c r="G189" s="71" t="s">
        <v>238</v>
      </c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3"/>
      <c r="T189" s="55" t="s">
        <v>239</v>
      </c>
      <c r="U189" s="72"/>
      <c r="V189" s="72"/>
      <c r="W189" s="72"/>
      <c r="X189" s="72"/>
      <c r="Y189" s="72"/>
      <c r="Z189" s="73"/>
      <c r="AA189" s="36">
        <f>U34</f>
        <v>2004516</v>
      </c>
      <c r="AB189" s="36"/>
      <c r="AC189" s="36"/>
      <c r="AD189" s="36"/>
      <c r="AE189" s="36"/>
      <c r="AF189" s="36">
        <f>Z34</f>
        <v>61719</v>
      </c>
      <c r="AG189" s="36"/>
      <c r="AH189" s="36"/>
      <c r="AI189" s="36"/>
      <c r="AJ189" s="36"/>
      <c r="AK189" s="36">
        <f>AA189+AF189</f>
        <v>2066235</v>
      </c>
      <c r="AL189" s="36"/>
      <c r="AM189" s="36"/>
      <c r="AN189" s="36"/>
      <c r="AO189" s="36"/>
      <c r="AP189" s="36">
        <f>AN34</f>
        <v>2144181</v>
      </c>
      <c r="AQ189" s="36"/>
      <c r="AR189" s="36"/>
      <c r="AS189" s="36"/>
      <c r="AT189" s="36"/>
      <c r="AU189" s="36">
        <f>AS34</f>
        <v>50000</v>
      </c>
      <c r="AV189" s="36"/>
      <c r="AW189" s="36"/>
      <c r="AX189" s="36"/>
      <c r="AY189" s="36"/>
      <c r="AZ189" s="36">
        <f>AP189+AU189</f>
        <v>2194181</v>
      </c>
      <c r="BA189" s="36"/>
      <c r="BB189" s="36"/>
      <c r="BC189" s="36"/>
      <c r="BD189" s="36"/>
      <c r="BE189" s="36">
        <f>BG34</f>
        <v>2179540</v>
      </c>
      <c r="BF189" s="36"/>
      <c r="BG189" s="36"/>
      <c r="BH189" s="36"/>
      <c r="BI189" s="36"/>
      <c r="BJ189" s="36">
        <f>BL102</f>
        <v>129159</v>
      </c>
      <c r="BK189" s="36"/>
      <c r="BL189" s="36"/>
      <c r="BM189" s="36"/>
      <c r="BN189" s="36"/>
      <c r="BO189" s="36">
        <f>BE189+BJ189</f>
        <v>2308699</v>
      </c>
      <c r="BP189" s="36"/>
      <c r="BQ189" s="36"/>
      <c r="BR189" s="36"/>
      <c r="BS189" s="36"/>
      <c r="CA189" s="19" t="s">
        <v>45</v>
      </c>
    </row>
    <row r="190" spans="1:79" s="20" customFormat="1" ht="16" customHeight="1" x14ac:dyDescent="0.25">
      <c r="A190" s="175"/>
      <c r="B190" s="175"/>
      <c r="C190" s="175"/>
      <c r="D190" s="175"/>
      <c r="E190" s="175"/>
      <c r="F190" s="175"/>
      <c r="G190" s="176" t="s">
        <v>147</v>
      </c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8"/>
      <c r="T190" s="179"/>
      <c r="U190" s="177"/>
      <c r="V190" s="177"/>
      <c r="W190" s="177"/>
      <c r="X190" s="177"/>
      <c r="Y190" s="177"/>
      <c r="Z190" s="178"/>
      <c r="AA190" s="122">
        <f>AA189</f>
        <v>2004516</v>
      </c>
      <c r="AB190" s="122"/>
      <c r="AC190" s="122"/>
      <c r="AD190" s="122"/>
      <c r="AE190" s="122"/>
      <c r="AF190" s="122">
        <f>AF189</f>
        <v>61719</v>
      </c>
      <c r="AG190" s="122"/>
      <c r="AH190" s="122"/>
      <c r="AI190" s="122"/>
      <c r="AJ190" s="122"/>
      <c r="AK190" s="122">
        <f>AK189</f>
        <v>2066235</v>
      </c>
      <c r="AL190" s="122"/>
      <c r="AM190" s="122"/>
      <c r="AN190" s="122"/>
      <c r="AO190" s="122"/>
      <c r="AP190" s="122">
        <f>AP189</f>
        <v>2144181</v>
      </c>
      <c r="AQ190" s="122"/>
      <c r="AR190" s="122"/>
      <c r="AS190" s="122"/>
      <c r="AT190" s="122"/>
      <c r="AU190" s="122">
        <f t="shared" ref="AU190" si="11">AU189</f>
        <v>50000</v>
      </c>
      <c r="AV190" s="122"/>
      <c r="AW190" s="122"/>
      <c r="AX190" s="122"/>
      <c r="AY190" s="122"/>
      <c r="AZ190" s="122">
        <f t="shared" ref="AZ190" si="12">AZ189</f>
        <v>2194181</v>
      </c>
      <c r="BA190" s="122"/>
      <c r="BB190" s="122"/>
      <c r="BC190" s="122"/>
      <c r="BD190" s="122"/>
      <c r="BE190" s="122">
        <f>BE189</f>
        <v>2179540</v>
      </c>
      <c r="BF190" s="122"/>
      <c r="BG190" s="122"/>
      <c r="BH190" s="122"/>
      <c r="BI190" s="122"/>
      <c r="BJ190" s="122">
        <f>BJ189</f>
        <v>129159</v>
      </c>
      <c r="BK190" s="122"/>
      <c r="BL190" s="122"/>
      <c r="BM190" s="122"/>
      <c r="BN190" s="122"/>
      <c r="BO190" s="36">
        <f>BE190+BJ190</f>
        <v>2308699</v>
      </c>
      <c r="BP190" s="36"/>
      <c r="BQ190" s="36"/>
      <c r="BR190" s="36"/>
      <c r="BS190" s="36"/>
    </row>
    <row r="191" spans="1:79" s="18" customFormat="1" ht="13" x14ac:dyDescent="0.3"/>
    <row r="192" spans="1:79" s="18" customFormat="1" ht="13.5" customHeight="1" x14ac:dyDescent="0.3">
      <c r="A192" s="45" t="s">
        <v>262</v>
      </c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</row>
    <row r="193" spans="1:79" s="18" customFormat="1" ht="15" customHeight="1" x14ac:dyDescent="0.3">
      <c r="A193" s="67" t="s">
        <v>206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</row>
    <row r="194" spans="1:79" s="26" customFormat="1" ht="15" customHeight="1" x14ac:dyDescent="0.25">
      <c r="A194" s="96" t="s">
        <v>6</v>
      </c>
      <c r="B194" s="96"/>
      <c r="C194" s="96"/>
      <c r="D194" s="96"/>
      <c r="E194" s="96"/>
      <c r="F194" s="96"/>
      <c r="G194" s="96" t="s">
        <v>126</v>
      </c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 t="s">
        <v>13</v>
      </c>
      <c r="U194" s="96"/>
      <c r="V194" s="96"/>
      <c r="W194" s="96"/>
      <c r="X194" s="96"/>
      <c r="Y194" s="96"/>
      <c r="Z194" s="96"/>
      <c r="AA194" s="87" t="s">
        <v>210</v>
      </c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2"/>
      <c r="AP194" s="87" t="s">
        <v>249</v>
      </c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9"/>
    </row>
    <row r="195" spans="1:79" s="26" customFormat="1" ht="32.15" customHeight="1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 t="s">
        <v>4</v>
      </c>
      <c r="AB195" s="96"/>
      <c r="AC195" s="96"/>
      <c r="AD195" s="96"/>
      <c r="AE195" s="96"/>
      <c r="AF195" s="96" t="s">
        <v>3</v>
      </c>
      <c r="AG195" s="96"/>
      <c r="AH195" s="96"/>
      <c r="AI195" s="96"/>
      <c r="AJ195" s="96"/>
      <c r="AK195" s="96" t="s">
        <v>89</v>
      </c>
      <c r="AL195" s="96"/>
      <c r="AM195" s="96"/>
      <c r="AN195" s="96"/>
      <c r="AO195" s="96"/>
      <c r="AP195" s="96" t="s">
        <v>4</v>
      </c>
      <c r="AQ195" s="96"/>
      <c r="AR195" s="96"/>
      <c r="AS195" s="96"/>
      <c r="AT195" s="96"/>
      <c r="AU195" s="96" t="s">
        <v>3</v>
      </c>
      <c r="AV195" s="96"/>
      <c r="AW195" s="96"/>
      <c r="AX195" s="96"/>
      <c r="AY195" s="96"/>
      <c r="AZ195" s="96" t="s">
        <v>96</v>
      </c>
      <c r="BA195" s="96"/>
      <c r="BB195" s="96"/>
      <c r="BC195" s="96"/>
      <c r="BD195" s="96"/>
    </row>
    <row r="196" spans="1:79" s="25" customFormat="1" ht="15" customHeight="1" x14ac:dyDescent="0.25">
      <c r="A196" s="66">
        <v>1</v>
      </c>
      <c r="B196" s="66"/>
      <c r="C196" s="66"/>
      <c r="D196" s="66"/>
      <c r="E196" s="66"/>
      <c r="F196" s="66"/>
      <c r="G196" s="66">
        <v>2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>
        <v>3</v>
      </c>
      <c r="U196" s="66"/>
      <c r="V196" s="66"/>
      <c r="W196" s="66"/>
      <c r="X196" s="66"/>
      <c r="Y196" s="66"/>
      <c r="Z196" s="66"/>
      <c r="AA196" s="66">
        <v>4</v>
      </c>
      <c r="AB196" s="66"/>
      <c r="AC196" s="66"/>
      <c r="AD196" s="66"/>
      <c r="AE196" s="66"/>
      <c r="AF196" s="66">
        <v>5</v>
      </c>
      <c r="AG196" s="66"/>
      <c r="AH196" s="66"/>
      <c r="AI196" s="66"/>
      <c r="AJ196" s="66"/>
      <c r="AK196" s="66">
        <v>6</v>
      </c>
      <c r="AL196" s="66"/>
      <c r="AM196" s="66"/>
      <c r="AN196" s="66"/>
      <c r="AO196" s="66"/>
      <c r="AP196" s="66">
        <v>7</v>
      </c>
      <c r="AQ196" s="66"/>
      <c r="AR196" s="66"/>
      <c r="AS196" s="66"/>
      <c r="AT196" s="66"/>
      <c r="AU196" s="66">
        <v>8</v>
      </c>
      <c r="AV196" s="66"/>
      <c r="AW196" s="66"/>
      <c r="AX196" s="66"/>
      <c r="AY196" s="66"/>
      <c r="AZ196" s="66">
        <v>9</v>
      </c>
      <c r="BA196" s="66"/>
      <c r="BB196" s="66"/>
      <c r="BC196" s="66"/>
      <c r="BD196" s="66"/>
    </row>
    <row r="197" spans="1:79" s="18" customFormat="1" ht="12" hidden="1" customHeight="1" x14ac:dyDescent="0.3">
      <c r="A197" s="77" t="s">
        <v>69</v>
      </c>
      <c r="B197" s="77"/>
      <c r="C197" s="77"/>
      <c r="D197" s="77"/>
      <c r="E197" s="77"/>
      <c r="F197" s="77"/>
      <c r="G197" s="143" t="s">
        <v>57</v>
      </c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 t="s">
        <v>79</v>
      </c>
      <c r="U197" s="143"/>
      <c r="V197" s="143"/>
      <c r="W197" s="143"/>
      <c r="X197" s="143"/>
      <c r="Y197" s="143"/>
      <c r="Z197" s="143"/>
      <c r="AA197" s="127" t="s">
        <v>60</v>
      </c>
      <c r="AB197" s="127"/>
      <c r="AC197" s="127"/>
      <c r="AD197" s="127"/>
      <c r="AE197" s="127"/>
      <c r="AF197" s="127" t="s">
        <v>61</v>
      </c>
      <c r="AG197" s="127"/>
      <c r="AH197" s="127"/>
      <c r="AI197" s="127"/>
      <c r="AJ197" s="127"/>
      <c r="AK197" s="120" t="s">
        <v>122</v>
      </c>
      <c r="AL197" s="120"/>
      <c r="AM197" s="120"/>
      <c r="AN197" s="120"/>
      <c r="AO197" s="120"/>
      <c r="AP197" s="127" t="s">
        <v>62</v>
      </c>
      <c r="AQ197" s="127"/>
      <c r="AR197" s="127"/>
      <c r="AS197" s="127"/>
      <c r="AT197" s="127"/>
      <c r="AU197" s="127" t="s">
        <v>63</v>
      </c>
      <c r="AV197" s="127"/>
      <c r="AW197" s="127"/>
      <c r="AX197" s="127"/>
      <c r="AY197" s="127"/>
      <c r="AZ197" s="120" t="s">
        <v>122</v>
      </c>
      <c r="BA197" s="120"/>
      <c r="BB197" s="120"/>
      <c r="BC197" s="120"/>
      <c r="BD197" s="120"/>
      <c r="CA197" s="18" t="s">
        <v>46</v>
      </c>
    </row>
    <row r="198" spans="1:79" s="19" customFormat="1" ht="70" customHeight="1" x14ac:dyDescent="0.25">
      <c r="A198" s="77">
        <v>1</v>
      </c>
      <c r="B198" s="77"/>
      <c r="C198" s="77"/>
      <c r="D198" s="77"/>
      <c r="E198" s="77"/>
      <c r="F198" s="77"/>
      <c r="G198" s="71" t="s">
        <v>238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3"/>
      <c r="T198" s="55" t="s">
        <v>239</v>
      </c>
      <c r="U198" s="72"/>
      <c r="V198" s="72"/>
      <c r="W198" s="72"/>
      <c r="X198" s="72"/>
      <c r="Y198" s="72"/>
      <c r="Z198" s="73"/>
      <c r="AA198" s="36">
        <f>U111</f>
        <v>2179079</v>
      </c>
      <c r="AB198" s="36"/>
      <c r="AC198" s="36"/>
      <c r="AD198" s="36"/>
      <c r="AE198" s="36"/>
      <c r="AF198" s="36">
        <f>Z111</f>
        <v>129159</v>
      </c>
      <c r="AG198" s="36"/>
      <c r="AH198" s="36"/>
      <c r="AI198" s="36"/>
      <c r="AJ198" s="36"/>
      <c r="AK198" s="36">
        <f>AA198+AF198</f>
        <v>2308238</v>
      </c>
      <c r="AL198" s="36"/>
      <c r="AM198" s="36"/>
      <c r="AN198" s="36"/>
      <c r="AO198" s="36"/>
      <c r="AP198" s="36">
        <f>AO111</f>
        <v>2212723</v>
      </c>
      <c r="AQ198" s="36"/>
      <c r="AR198" s="36"/>
      <c r="AS198" s="36"/>
      <c r="AT198" s="36"/>
      <c r="AU198" s="36">
        <f>AT110</f>
        <v>129159</v>
      </c>
      <c r="AV198" s="36"/>
      <c r="AW198" s="36"/>
      <c r="AX198" s="36"/>
      <c r="AY198" s="36"/>
      <c r="AZ198" s="36">
        <f>AP198+AU198</f>
        <v>2341882</v>
      </c>
      <c r="BA198" s="36"/>
      <c r="BB198" s="36"/>
      <c r="BC198" s="36"/>
      <c r="BD198" s="36"/>
      <c r="CA198" s="19" t="s">
        <v>47</v>
      </c>
    </row>
    <row r="199" spans="1:79" s="20" customFormat="1" ht="17" customHeight="1" x14ac:dyDescent="0.25">
      <c r="A199" s="175"/>
      <c r="B199" s="175"/>
      <c r="C199" s="175"/>
      <c r="D199" s="175"/>
      <c r="E199" s="175"/>
      <c r="F199" s="175"/>
      <c r="G199" s="176" t="s">
        <v>147</v>
      </c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8"/>
      <c r="T199" s="179"/>
      <c r="U199" s="177"/>
      <c r="V199" s="177"/>
      <c r="W199" s="177"/>
      <c r="X199" s="177"/>
      <c r="Y199" s="177"/>
      <c r="Z199" s="178"/>
      <c r="AA199" s="122">
        <f>AA198</f>
        <v>2179079</v>
      </c>
      <c r="AB199" s="122"/>
      <c r="AC199" s="122"/>
      <c r="AD199" s="122"/>
      <c r="AE199" s="122"/>
      <c r="AF199" s="122">
        <f>AF198</f>
        <v>129159</v>
      </c>
      <c r="AG199" s="122"/>
      <c r="AH199" s="122"/>
      <c r="AI199" s="122"/>
      <c r="AJ199" s="122"/>
      <c r="AK199" s="36">
        <f>AA199+AF199</f>
        <v>2308238</v>
      </c>
      <c r="AL199" s="36"/>
      <c r="AM199" s="36"/>
      <c r="AN199" s="36"/>
      <c r="AO199" s="36"/>
      <c r="AP199" s="122">
        <f>AP198</f>
        <v>2212723</v>
      </c>
      <c r="AQ199" s="122"/>
      <c r="AR199" s="122"/>
      <c r="AS199" s="122"/>
      <c r="AT199" s="122"/>
      <c r="AU199" s="122">
        <f>AU198</f>
        <v>129159</v>
      </c>
      <c r="AV199" s="122"/>
      <c r="AW199" s="122"/>
      <c r="AX199" s="122"/>
      <c r="AY199" s="122"/>
      <c r="AZ199" s="122">
        <f>AZ198</f>
        <v>2341882</v>
      </c>
      <c r="BA199" s="122"/>
      <c r="BB199" s="122"/>
      <c r="BC199" s="122"/>
      <c r="BD199" s="122"/>
    </row>
    <row r="200" spans="1:79" s="18" customFormat="1" ht="13" x14ac:dyDescent="0.3"/>
    <row r="201" spans="1:79" s="18" customFormat="1" ht="13" x14ac:dyDescent="0.3"/>
    <row r="202" spans="1:79" s="18" customFormat="1" ht="14.25" customHeight="1" x14ac:dyDescent="0.3">
      <c r="A202" s="45" t="s">
        <v>263</v>
      </c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</row>
    <row r="203" spans="1:79" s="18" customFormat="1" ht="15" customHeight="1" x14ac:dyDescent="0.3">
      <c r="A203" s="67" t="s">
        <v>206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</row>
    <row r="204" spans="1:79" s="25" customFormat="1" ht="23.15" customHeight="1" x14ac:dyDescent="0.25">
      <c r="A204" s="66" t="s">
        <v>128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0" t="s">
        <v>129</v>
      </c>
      <c r="O204" s="61"/>
      <c r="P204" s="61"/>
      <c r="Q204" s="61"/>
      <c r="R204" s="61"/>
      <c r="S204" s="61"/>
      <c r="T204" s="61"/>
      <c r="U204" s="62"/>
      <c r="V204" s="60" t="s">
        <v>130</v>
      </c>
      <c r="W204" s="61"/>
      <c r="X204" s="61"/>
      <c r="Y204" s="61"/>
      <c r="Z204" s="62"/>
      <c r="AA204" s="66" t="s">
        <v>245</v>
      </c>
      <c r="AB204" s="66"/>
      <c r="AC204" s="66"/>
      <c r="AD204" s="66"/>
      <c r="AE204" s="66"/>
      <c r="AF204" s="66"/>
      <c r="AG204" s="66"/>
      <c r="AH204" s="66"/>
      <c r="AI204" s="66"/>
      <c r="AJ204" s="66" t="s">
        <v>246</v>
      </c>
      <c r="AK204" s="66"/>
      <c r="AL204" s="66"/>
      <c r="AM204" s="66"/>
      <c r="AN204" s="66"/>
      <c r="AO204" s="66"/>
      <c r="AP204" s="66"/>
      <c r="AQ204" s="66"/>
      <c r="AR204" s="66"/>
      <c r="AS204" s="66" t="s">
        <v>247</v>
      </c>
      <c r="AT204" s="66"/>
      <c r="AU204" s="66"/>
      <c r="AV204" s="66"/>
      <c r="AW204" s="66"/>
      <c r="AX204" s="66"/>
      <c r="AY204" s="66"/>
      <c r="AZ204" s="66"/>
      <c r="BA204" s="66"/>
      <c r="BB204" s="66" t="s">
        <v>210</v>
      </c>
      <c r="BC204" s="66"/>
      <c r="BD204" s="66"/>
      <c r="BE204" s="66"/>
      <c r="BF204" s="66"/>
      <c r="BG204" s="66"/>
      <c r="BH204" s="66"/>
      <c r="BI204" s="66"/>
      <c r="BJ204" s="66"/>
      <c r="BK204" s="66" t="s">
        <v>249</v>
      </c>
      <c r="BL204" s="66"/>
      <c r="BM204" s="66"/>
      <c r="BN204" s="66"/>
      <c r="BO204" s="66"/>
      <c r="BP204" s="66"/>
      <c r="BQ204" s="66"/>
      <c r="BR204" s="66"/>
      <c r="BS204" s="66"/>
    </row>
    <row r="205" spans="1:79" s="25" customFormat="1" ht="55.5" customHeight="1" x14ac:dyDescent="0.2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3"/>
      <c r="O205" s="64"/>
      <c r="P205" s="64"/>
      <c r="Q205" s="64"/>
      <c r="R205" s="64"/>
      <c r="S205" s="64"/>
      <c r="T205" s="64"/>
      <c r="U205" s="65"/>
      <c r="V205" s="63"/>
      <c r="W205" s="64"/>
      <c r="X205" s="64"/>
      <c r="Y205" s="64"/>
      <c r="Z205" s="65"/>
      <c r="AA205" s="66" t="s">
        <v>133</v>
      </c>
      <c r="AB205" s="66"/>
      <c r="AC205" s="66"/>
      <c r="AD205" s="66"/>
      <c r="AE205" s="66"/>
      <c r="AF205" s="144" t="s">
        <v>134</v>
      </c>
      <c r="AG205" s="144"/>
      <c r="AH205" s="144"/>
      <c r="AI205" s="144"/>
      <c r="AJ205" s="66" t="s">
        <v>133</v>
      </c>
      <c r="AK205" s="66"/>
      <c r="AL205" s="66"/>
      <c r="AM205" s="66"/>
      <c r="AN205" s="66"/>
      <c r="AO205" s="144" t="s">
        <v>134</v>
      </c>
      <c r="AP205" s="144"/>
      <c r="AQ205" s="144"/>
      <c r="AR205" s="144"/>
      <c r="AS205" s="66" t="s">
        <v>133</v>
      </c>
      <c r="AT205" s="66"/>
      <c r="AU205" s="66"/>
      <c r="AV205" s="66"/>
      <c r="AW205" s="66"/>
      <c r="AX205" s="144" t="s">
        <v>134</v>
      </c>
      <c r="AY205" s="144"/>
      <c r="AZ205" s="144"/>
      <c r="BA205" s="144"/>
      <c r="BB205" s="66" t="s">
        <v>133</v>
      </c>
      <c r="BC205" s="66"/>
      <c r="BD205" s="66"/>
      <c r="BE205" s="66"/>
      <c r="BF205" s="66"/>
      <c r="BG205" s="144" t="s">
        <v>134</v>
      </c>
      <c r="BH205" s="144"/>
      <c r="BI205" s="144"/>
      <c r="BJ205" s="144"/>
      <c r="BK205" s="66" t="s">
        <v>133</v>
      </c>
      <c r="BL205" s="66"/>
      <c r="BM205" s="66"/>
      <c r="BN205" s="66"/>
      <c r="BO205" s="66"/>
      <c r="BP205" s="144" t="s">
        <v>134</v>
      </c>
      <c r="BQ205" s="144"/>
      <c r="BR205" s="144"/>
      <c r="BS205" s="144"/>
    </row>
    <row r="206" spans="1:79" s="25" customFormat="1" ht="15" customHeight="1" x14ac:dyDescent="0.25">
      <c r="A206" s="66">
        <v>1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55">
        <v>2</v>
      </c>
      <c r="O206" s="56"/>
      <c r="P206" s="56"/>
      <c r="Q206" s="56"/>
      <c r="R206" s="56"/>
      <c r="S206" s="56"/>
      <c r="T206" s="56"/>
      <c r="U206" s="57"/>
      <c r="V206" s="66">
        <v>3</v>
      </c>
      <c r="W206" s="66"/>
      <c r="X206" s="66"/>
      <c r="Y206" s="66"/>
      <c r="Z206" s="66"/>
      <c r="AA206" s="66">
        <v>4</v>
      </c>
      <c r="AB206" s="66"/>
      <c r="AC206" s="66"/>
      <c r="AD206" s="66"/>
      <c r="AE206" s="66"/>
      <c r="AF206" s="66">
        <v>5</v>
      </c>
      <c r="AG206" s="66"/>
      <c r="AH206" s="66"/>
      <c r="AI206" s="66"/>
      <c r="AJ206" s="66">
        <v>6</v>
      </c>
      <c r="AK206" s="66"/>
      <c r="AL206" s="66"/>
      <c r="AM206" s="66"/>
      <c r="AN206" s="66"/>
      <c r="AO206" s="66">
        <v>7</v>
      </c>
      <c r="AP206" s="66"/>
      <c r="AQ206" s="66"/>
      <c r="AR206" s="66"/>
      <c r="AS206" s="66">
        <v>8</v>
      </c>
      <c r="AT206" s="66"/>
      <c r="AU206" s="66"/>
      <c r="AV206" s="66"/>
      <c r="AW206" s="66"/>
      <c r="AX206" s="66">
        <v>9</v>
      </c>
      <c r="AY206" s="66"/>
      <c r="AZ206" s="66"/>
      <c r="BA206" s="66"/>
      <c r="BB206" s="66">
        <v>10</v>
      </c>
      <c r="BC206" s="66"/>
      <c r="BD206" s="66"/>
      <c r="BE206" s="66"/>
      <c r="BF206" s="66"/>
      <c r="BG206" s="66">
        <v>11</v>
      </c>
      <c r="BH206" s="66"/>
      <c r="BI206" s="66"/>
      <c r="BJ206" s="66"/>
      <c r="BK206" s="66">
        <v>12</v>
      </c>
      <c r="BL206" s="66"/>
      <c r="BM206" s="66"/>
      <c r="BN206" s="66"/>
      <c r="BO206" s="66"/>
      <c r="BP206" s="66">
        <v>13</v>
      </c>
      <c r="BQ206" s="66"/>
      <c r="BR206" s="66"/>
      <c r="BS206" s="66"/>
    </row>
    <row r="207" spans="1:79" s="25" customFormat="1" ht="12" hidden="1" customHeight="1" x14ac:dyDescent="0.25">
      <c r="A207" s="146" t="s">
        <v>146</v>
      </c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66" t="s">
        <v>131</v>
      </c>
      <c r="O207" s="66"/>
      <c r="P207" s="66"/>
      <c r="Q207" s="66"/>
      <c r="R207" s="66"/>
      <c r="S207" s="66"/>
      <c r="T207" s="66"/>
      <c r="U207" s="66"/>
      <c r="V207" s="66" t="s">
        <v>132</v>
      </c>
      <c r="W207" s="66"/>
      <c r="X207" s="66"/>
      <c r="Y207" s="66"/>
      <c r="Z207" s="66"/>
      <c r="AA207" s="147" t="s">
        <v>65</v>
      </c>
      <c r="AB207" s="147"/>
      <c r="AC207" s="147"/>
      <c r="AD207" s="147"/>
      <c r="AE207" s="147"/>
      <c r="AF207" s="147" t="s">
        <v>66</v>
      </c>
      <c r="AG207" s="147"/>
      <c r="AH207" s="147"/>
      <c r="AI207" s="147"/>
      <c r="AJ207" s="147" t="s">
        <v>67</v>
      </c>
      <c r="AK207" s="147"/>
      <c r="AL207" s="147"/>
      <c r="AM207" s="147"/>
      <c r="AN207" s="147"/>
      <c r="AO207" s="147" t="s">
        <v>68</v>
      </c>
      <c r="AP207" s="147"/>
      <c r="AQ207" s="147"/>
      <c r="AR207" s="147"/>
      <c r="AS207" s="147" t="s">
        <v>58</v>
      </c>
      <c r="AT207" s="147"/>
      <c r="AU207" s="147"/>
      <c r="AV207" s="147"/>
      <c r="AW207" s="147"/>
      <c r="AX207" s="147" t="s">
        <v>59</v>
      </c>
      <c r="AY207" s="147"/>
      <c r="AZ207" s="147"/>
      <c r="BA207" s="147"/>
      <c r="BB207" s="147" t="s">
        <v>60</v>
      </c>
      <c r="BC207" s="147"/>
      <c r="BD207" s="147"/>
      <c r="BE207" s="147"/>
      <c r="BF207" s="147"/>
      <c r="BG207" s="147" t="s">
        <v>61</v>
      </c>
      <c r="BH207" s="147"/>
      <c r="BI207" s="147"/>
      <c r="BJ207" s="147"/>
      <c r="BK207" s="147" t="s">
        <v>62</v>
      </c>
      <c r="BL207" s="147"/>
      <c r="BM207" s="147"/>
      <c r="BN207" s="147"/>
      <c r="BO207" s="147"/>
      <c r="BP207" s="147" t="s">
        <v>63</v>
      </c>
      <c r="BQ207" s="147"/>
      <c r="BR207" s="147"/>
      <c r="BS207" s="147"/>
      <c r="CA207" s="25" t="s">
        <v>48</v>
      </c>
    </row>
    <row r="208" spans="1:79" s="27" customFormat="1" ht="12.75" customHeight="1" x14ac:dyDescent="0.25">
      <c r="A208" s="148" t="s">
        <v>147</v>
      </c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10"/>
      <c r="O208" s="111"/>
      <c r="P208" s="111"/>
      <c r="Q208" s="111"/>
      <c r="R208" s="111"/>
      <c r="S208" s="111"/>
      <c r="T208" s="111"/>
      <c r="U208" s="112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80"/>
      <c r="BQ208" s="181"/>
      <c r="BR208" s="181"/>
      <c r="BS208" s="182"/>
      <c r="CA208" s="27" t="s">
        <v>49</v>
      </c>
    </row>
    <row r="209" spans="1:79" s="18" customFormat="1" ht="13" x14ac:dyDescent="0.3"/>
    <row r="210" spans="1:79" s="18" customFormat="1" ht="13" hidden="1" x14ac:dyDescent="0.3"/>
    <row r="211" spans="1:79" s="18" customFormat="1" ht="35.25" customHeight="1" x14ac:dyDescent="0.3">
      <c r="A211" s="45" t="s">
        <v>264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</row>
    <row r="212" spans="1:79" s="18" customFormat="1" ht="1" customHeight="1" x14ac:dyDescent="0.3">
      <c r="A212" s="46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</row>
    <row r="213" spans="1:79" s="18" customFormat="1" ht="1" hidden="1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</row>
    <row r="214" spans="1:79" s="18" customFormat="1" ht="13" hidden="1" x14ac:dyDescent="0.3"/>
    <row r="215" spans="1:79" s="18" customFormat="1" ht="28.5" customHeight="1" x14ac:dyDescent="0.3">
      <c r="A215" s="183" t="s">
        <v>265</v>
      </c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3"/>
    </row>
    <row r="216" spans="1:79" s="18" customFormat="1" ht="14.25" customHeight="1" x14ac:dyDescent="0.3">
      <c r="A216" s="45" t="s">
        <v>266</v>
      </c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</row>
    <row r="217" spans="1:79" s="18" customFormat="1" ht="15" customHeight="1" x14ac:dyDescent="0.3">
      <c r="A217" s="59" t="s">
        <v>206</v>
      </c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</row>
    <row r="218" spans="1:79" s="26" customFormat="1" ht="43" customHeight="1" x14ac:dyDescent="0.25">
      <c r="A218" s="96" t="s">
        <v>135</v>
      </c>
      <c r="B218" s="96"/>
      <c r="C218" s="96"/>
      <c r="D218" s="96"/>
      <c r="E218" s="96"/>
      <c r="F218" s="96"/>
      <c r="G218" s="96" t="s">
        <v>19</v>
      </c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 t="s">
        <v>15</v>
      </c>
      <c r="U218" s="96"/>
      <c r="V218" s="96"/>
      <c r="W218" s="96"/>
      <c r="X218" s="96"/>
      <c r="Y218" s="96"/>
      <c r="Z218" s="96" t="s">
        <v>14</v>
      </c>
      <c r="AA218" s="96"/>
      <c r="AB218" s="96"/>
      <c r="AC218" s="96"/>
      <c r="AD218" s="96"/>
      <c r="AE218" s="96" t="s">
        <v>136</v>
      </c>
      <c r="AF218" s="96"/>
      <c r="AG218" s="96"/>
      <c r="AH218" s="96"/>
      <c r="AI218" s="96"/>
      <c r="AJ218" s="96"/>
      <c r="AK218" s="96" t="s">
        <v>137</v>
      </c>
      <c r="AL218" s="96"/>
      <c r="AM218" s="96"/>
      <c r="AN218" s="96"/>
      <c r="AO218" s="96"/>
      <c r="AP218" s="96"/>
      <c r="AQ218" s="96" t="s">
        <v>138</v>
      </c>
      <c r="AR218" s="96"/>
      <c r="AS218" s="96"/>
      <c r="AT218" s="96"/>
      <c r="AU218" s="96"/>
      <c r="AV218" s="96"/>
      <c r="AW218" s="96" t="s">
        <v>98</v>
      </c>
      <c r="AX218" s="96"/>
      <c r="AY218" s="96"/>
      <c r="AZ218" s="96"/>
      <c r="BA218" s="96"/>
      <c r="BB218" s="96"/>
      <c r="BC218" s="96"/>
      <c r="BD218" s="96"/>
      <c r="BE218" s="96"/>
      <c r="BF218" s="96"/>
      <c r="BG218" s="96" t="s">
        <v>139</v>
      </c>
      <c r="BH218" s="96"/>
      <c r="BI218" s="96"/>
      <c r="BJ218" s="96"/>
      <c r="BK218" s="96"/>
      <c r="BL218" s="96"/>
    </row>
    <row r="219" spans="1:79" s="26" customFormat="1" ht="40" customHeight="1" x14ac:dyDescent="0.2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 t="s">
        <v>17</v>
      </c>
      <c r="AX219" s="96"/>
      <c r="AY219" s="96"/>
      <c r="AZ219" s="96"/>
      <c r="BA219" s="96"/>
      <c r="BB219" s="96" t="s">
        <v>16</v>
      </c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</row>
    <row r="220" spans="1:79" s="25" customFormat="1" ht="15" customHeight="1" x14ac:dyDescent="0.25">
      <c r="A220" s="66">
        <v>1</v>
      </c>
      <c r="B220" s="66"/>
      <c r="C220" s="66"/>
      <c r="D220" s="66"/>
      <c r="E220" s="66"/>
      <c r="F220" s="66"/>
      <c r="G220" s="66">
        <v>2</v>
      </c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>
        <v>3</v>
      </c>
      <c r="U220" s="66"/>
      <c r="V220" s="66"/>
      <c r="W220" s="66"/>
      <c r="X220" s="66"/>
      <c r="Y220" s="66"/>
      <c r="Z220" s="66">
        <v>4</v>
      </c>
      <c r="AA220" s="66"/>
      <c r="AB220" s="66"/>
      <c r="AC220" s="66"/>
      <c r="AD220" s="66"/>
      <c r="AE220" s="66">
        <v>5</v>
      </c>
      <c r="AF220" s="66"/>
      <c r="AG220" s="66"/>
      <c r="AH220" s="66"/>
      <c r="AI220" s="66"/>
      <c r="AJ220" s="66"/>
      <c r="AK220" s="66">
        <v>6</v>
      </c>
      <c r="AL220" s="66"/>
      <c r="AM220" s="66"/>
      <c r="AN220" s="66"/>
      <c r="AO220" s="66"/>
      <c r="AP220" s="66"/>
      <c r="AQ220" s="66">
        <v>7</v>
      </c>
      <c r="AR220" s="66"/>
      <c r="AS220" s="66"/>
      <c r="AT220" s="66"/>
      <c r="AU220" s="66"/>
      <c r="AV220" s="66"/>
      <c r="AW220" s="66">
        <v>8</v>
      </c>
      <c r="AX220" s="66"/>
      <c r="AY220" s="66"/>
      <c r="AZ220" s="66"/>
      <c r="BA220" s="66"/>
      <c r="BB220" s="66">
        <v>9</v>
      </c>
      <c r="BC220" s="66"/>
      <c r="BD220" s="66"/>
      <c r="BE220" s="66"/>
      <c r="BF220" s="66"/>
      <c r="BG220" s="66">
        <v>10</v>
      </c>
      <c r="BH220" s="66"/>
      <c r="BI220" s="66"/>
      <c r="BJ220" s="66"/>
      <c r="BK220" s="66"/>
      <c r="BL220" s="66"/>
    </row>
    <row r="221" spans="1:79" s="26" customFormat="1" ht="12" hidden="1" customHeight="1" x14ac:dyDescent="0.25">
      <c r="A221" s="96" t="s">
        <v>64</v>
      </c>
      <c r="B221" s="96"/>
      <c r="C221" s="96"/>
      <c r="D221" s="96"/>
      <c r="E221" s="96"/>
      <c r="F221" s="96"/>
      <c r="G221" s="152" t="s">
        <v>57</v>
      </c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3" t="s">
        <v>80</v>
      </c>
      <c r="U221" s="153"/>
      <c r="V221" s="153"/>
      <c r="W221" s="153"/>
      <c r="X221" s="153"/>
      <c r="Y221" s="153"/>
      <c r="Z221" s="153" t="s">
        <v>81</v>
      </c>
      <c r="AA221" s="153"/>
      <c r="AB221" s="153"/>
      <c r="AC221" s="153"/>
      <c r="AD221" s="153"/>
      <c r="AE221" s="153" t="s">
        <v>82</v>
      </c>
      <c r="AF221" s="153"/>
      <c r="AG221" s="153"/>
      <c r="AH221" s="153"/>
      <c r="AI221" s="153"/>
      <c r="AJ221" s="153"/>
      <c r="AK221" s="153" t="s">
        <v>83</v>
      </c>
      <c r="AL221" s="153"/>
      <c r="AM221" s="153"/>
      <c r="AN221" s="153"/>
      <c r="AO221" s="153"/>
      <c r="AP221" s="153"/>
      <c r="AQ221" s="154" t="s">
        <v>99</v>
      </c>
      <c r="AR221" s="153"/>
      <c r="AS221" s="153"/>
      <c r="AT221" s="153"/>
      <c r="AU221" s="153"/>
      <c r="AV221" s="153"/>
      <c r="AW221" s="153" t="s">
        <v>84</v>
      </c>
      <c r="AX221" s="153"/>
      <c r="AY221" s="153"/>
      <c r="AZ221" s="153"/>
      <c r="BA221" s="153"/>
      <c r="BB221" s="153" t="s">
        <v>85</v>
      </c>
      <c r="BC221" s="153"/>
      <c r="BD221" s="153"/>
      <c r="BE221" s="153"/>
      <c r="BF221" s="153"/>
      <c r="BG221" s="154" t="s">
        <v>100</v>
      </c>
      <c r="BH221" s="153"/>
      <c r="BI221" s="153"/>
      <c r="BJ221" s="153"/>
      <c r="BK221" s="153"/>
      <c r="BL221" s="153"/>
      <c r="CA221" s="26" t="s">
        <v>50</v>
      </c>
    </row>
    <row r="222" spans="1:79" s="28" customFormat="1" ht="12.75" customHeight="1" x14ac:dyDescent="0.25">
      <c r="A222" s="96">
        <v>2111</v>
      </c>
      <c r="B222" s="96"/>
      <c r="C222" s="96"/>
      <c r="D222" s="96"/>
      <c r="E222" s="96"/>
      <c r="F222" s="96"/>
      <c r="G222" s="149" t="s">
        <v>175</v>
      </c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1"/>
      <c r="T222" s="36">
        <v>1363400</v>
      </c>
      <c r="U222" s="36"/>
      <c r="V222" s="36"/>
      <c r="W222" s="36"/>
      <c r="X222" s="36"/>
      <c r="Y222" s="36"/>
      <c r="Z222" s="36">
        <f>U56</f>
        <v>1363273</v>
      </c>
      <c r="AA222" s="36"/>
      <c r="AB222" s="36"/>
      <c r="AC222" s="36"/>
      <c r="AD222" s="36"/>
      <c r="AE222" s="36">
        <v>0</v>
      </c>
      <c r="AF222" s="36"/>
      <c r="AG222" s="36"/>
      <c r="AH222" s="36"/>
      <c r="AI222" s="36"/>
      <c r="AJ222" s="36"/>
      <c r="AK222" s="36">
        <v>0</v>
      </c>
      <c r="AL222" s="36"/>
      <c r="AM222" s="36"/>
      <c r="AN222" s="36"/>
      <c r="AO222" s="36"/>
      <c r="AP222" s="36"/>
      <c r="AQ222" s="36">
        <f>IF(ISNUMBER(AK222),AK222,0)-IF(ISNUMBER(AE222),AE222,0)</f>
        <v>0</v>
      </c>
      <c r="AR222" s="36"/>
      <c r="AS222" s="36"/>
      <c r="AT222" s="36"/>
      <c r="AU222" s="36"/>
      <c r="AV222" s="36"/>
      <c r="AW222" s="36">
        <v>0</v>
      </c>
      <c r="AX222" s="36"/>
      <c r="AY222" s="36"/>
      <c r="AZ222" s="36"/>
      <c r="BA222" s="36"/>
      <c r="BB222" s="36">
        <v>0</v>
      </c>
      <c r="BC222" s="36"/>
      <c r="BD222" s="36"/>
      <c r="BE222" s="36"/>
      <c r="BF222" s="36"/>
      <c r="BG222" s="36">
        <f>IF(ISNUMBER(Z222),Z222,0)+IF(ISNUMBER(AK222),AK222,0)</f>
        <v>1363273</v>
      </c>
      <c r="BH222" s="36"/>
      <c r="BI222" s="36"/>
      <c r="BJ222" s="36"/>
      <c r="BK222" s="36"/>
      <c r="BL222" s="36"/>
      <c r="CA222" s="28" t="s">
        <v>51</v>
      </c>
    </row>
    <row r="223" spans="1:79" s="28" customFormat="1" ht="12.75" customHeight="1" x14ac:dyDescent="0.25">
      <c r="A223" s="96">
        <v>2120</v>
      </c>
      <c r="B223" s="96"/>
      <c r="C223" s="96"/>
      <c r="D223" s="96"/>
      <c r="E223" s="96"/>
      <c r="F223" s="96"/>
      <c r="G223" s="149" t="s">
        <v>176</v>
      </c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1"/>
      <c r="T223" s="36">
        <v>302786</v>
      </c>
      <c r="U223" s="36"/>
      <c r="V223" s="36"/>
      <c r="W223" s="36"/>
      <c r="X223" s="36"/>
      <c r="Y223" s="36"/>
      <c r="Z223" s="36">
        <f>U57</f>
        <v>302669</v>
      </c>
      <c r="AA223" s="36"/>
      <c r="AB223" s="36"/>
      <c r="AC223" s="36"/>
      <c r="AD223" s="36"/>
      <c r="AE223" s="36">
        <v>0</v>
      </c>
      <c r="AF223" s="36"/>
      <c r="AG223" s="36"/>
      <c r="AH223" s="36"/>
      <c r="AI223" s="36"/>
      <c r="AJ223" s="36"/>
      <c r="AK223" s="36">
        <v>0</v>
      </c>
      <c r="AL223" s="36"/>
      <c r="AM223" s="36"/>
      <c r="AN223" s="36"/>
      <c r="AO223" s="36"/>
      <c r="AP223" s="36"/>
      <c r="AQ223" s="36">
        <f>IF(ISNUMBER(AK223),AK223,0)-IF(ISNUMBER(AE223),AE223,0)</f>
        <v>0</v>
      </c>
      <c r="AR223" s="36"/>
      <c r="AS223" s="36"/>
      <c r="AT223" s="36"/>
      <c r="AU223" s="36"/>
      <c r="AV223" s="36"/>
      <c r="AW223" s="36">
        <v>0</v>
      </c>
      <c r="AX223" s="36"/>
      <c r="AY223" s="36"/>
      <c r="AZ223" s="36"/>
      <c r="BA223" s="36"/>
      <c r="BB223" s="36">
        <v>0</v>
      </c>
      <c r="BC223" s="36"/>
      <c r="BD223" s="36"/>
      <c r="BE223" s="36"/>
      <c r="BF223" s="36"/>
      <c r="BG223" s="36">
        <f>IF(ISNUMBER(Z223),Z223,0)+IF(ISNUMBER(AK223),AK223,0)</f>
        <v>302669</v>
      </c>
      <c r="BH223" s="36"/>
      <c r="BI223" s="36"/>
      <c r="BJ223" s="36"/>
      <c r="BK223" s="36"/>
      <c r="BL223" s="36"/>
    </row>
    <row r="224" spans="1:79" s="28" customFormat="1" ht="25" customHeight="1" x14ac:dyDescent="0.25">
      <c r="A224" s="96">
        <v>2210</v>
      </c>
      <c r="B224" s="96"/>
      <c r="C224" s="96"/>
      <c r="D224" s="96"/>
      <c r="E224" s="96"/>
      <c r="F224" s="96"/>
      <c r="G224" s="149" t="s">
        <v>177</v>
      </c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1"/>
      <c r="T224" s="36">
        <v>142785</v>
      </c>
      <c r="U224" s="36"/>
      <c r="V224" s="36"/>
      <c r="W224" s="36"/>
      <c r="X224" s="36"/>
      <c r="Y224" s="36"/>
      <c r="Z224" s="36">
        <f>U58</f>
        <v>142783</v>
      </c>
      <c r="AA224" s="36"/>
      <c r="AB224" s="36"/>
      <c r="AC224" s="36"/>
      <c r="AD224" s="36"/>
      <c r="AE224" s="36">
        <v>0</v>
      </c>
      <c r="AF224" s="36"/>
      <c r="AG224" s="36"/>
      <c r="AH224" s="36"/>
      <c r="AI224" s="36"/>
      <c r="AJ224" s="36"/>
      <c r="AK224" s="36">
        <v>0</v>
      </c>
      <c r="AL224" s="36"/>
      <c r="AM224" s="36"/>
      <c r="AN224" s="36"/>
      <c r="AO224" s="36"/>
      <c r="AP224" s="36"/>
      <c r="AQ224" s="36">
        <f>IF(ISNUMBER(AK224),AK224,0)-IF(ISNUMBER(AE224),AE224,0)</f>
        <v>0</v>
      </c>
      <c r="AR224" s="36"/>
      <c r="AS224" s="36"/>
      <c r="AT224" s="36"/>
      <c r="AU224" s="36"/>
      <c r="AV224" s="36"/>
      <c r="AW224" s="36">
        <v>0</v>
      </c>
      <c r="AX224" s="36"/>
      <c r="AY224" s="36"/>
      <c r="AZ224" s="36"/>
      <c r="BA224" s="36"/>
      <c r="BB224" s="36">
        <v>0</v>
      </c>
      <c r="BC224" s="36"/>
      <c r="BD224" s="36"/>
      <c r="BE224" s="36"/>
      <c r="BF224" s="36"/>
      <c r="BG224" s="36">
        <f>IF(ISNUMBER(Z224),Z224,0)+IF(ISNUMBER(AK224),AK224,0)</f>
        <v>142783</v>
      </c>
      <c r="BH224" s="36"/>
      <c r="BI224" s="36"/>
      <c r="BJ224" s="36"/>
      <c r="BK224" s="36"/>
      <c r="BL224" s="36"/>
    </row>
    <row r="225" spans="1:79" s="28" customFormat="1" ht="12.75" customHeight="1" x14ac:dyDescent="0.25">
      <c r="A225" s="96">
        <v>2240</v>
      </c>
      <c r="B225" s="96"/>
      <c r="C225" s="96"/>
      <c r="D225" s="96"/>
      <c r="E225" s="96"/>
      <c r="F225" s="96"/>
      <c r="G225" s="149" t="s">
        <v>178</v>
      </c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1"/>
      <c r="T225" s="36">
        <v>196567</v>
      </c>
      <c r="U225" s="36"/>
      <c r="V225" s="36"/>
      <c r="W225" s="36"/>
      <c r="X225" s="36"/>
      <c r="Y225" s="36"/>
      <c r="Z225" s="36">
        <f>U59</f>
        <v>195791</v>
      </c>
      <c r="AA225" s="36"/>
      <c r="AB225" s="36"/>
      <c r="AC225" s="36"/>
      <c r="AD225" s="36"/>
      <c r="AE225" s="36">
        <v>0</v>
      </c>
      <c r="AF225" s="36"/>
      <c r="AG225" s="36"/>
      <c r="AH225" s="36"/>
      <c r="AI225" s="36"/>
      <c r="AJ225" s="36"/>
      <c r="AK225" s="36">
        <v>0</v>
      </c>
      <c r="AL225" s="36"/>
      <c r="AM225" s="36"/>
      <c r="AN225" s="36"/>
      <c r="AO225" s="36"/>
      <c r="AP225" s="36"/>
      <c r="AQ225" s="36">
        <f>IF(ISNUMBER(AK225),AK225,0)-IF(ISNUMBER(AE225),AE225,0)</f>
        <v>0</v>
      </c>
      <c r="AR225" s="36"/>
      <c r="AS225" s="36"/>
      <c r="AT225" s="36"/>
      <c r="AU225" s="36"/>
      <c r="AV225" s="36"/>
      <c r="AW225" s="36">
        <v>0</v>
      </c>
      <c r="AX225" s="36"/>
      <c r="AY225" s="36"/>
      <c r="AZ225" s="36"/>
      <c r="BA225" s="36"/>
      <c r="BB225" s="36">
        <v>0</v>
      </c>
      <c r="BC225" s="36"/>
      <c r="BD225" s="36"/>
      <c r="BE225" s="36"/>
      <c r="BF225" s="36"/>
      <c r="BG225" s="36">
        <f>IF(ISNUMBER(Z225),Z225,0)+IF(ISNUMBER(AK225),AK225,0)</f>
        <v>195791</v>
      </c>
      <c r="BH225" s="36"/>
      <c r="BI225" s="36"/>
      <c r="BJ225" s="36"/>
      <c r="BK225" s="36"/>
      <c r="BL225" s="36"/>
    </row>
    <row r="226" spans="1:79" s="29" customFormat="1" ht="12.75" customHeight="1" x14ac:dyDescent="0.25">
      <c r="A226" s="124"/>
      <c r="B226" s="124"/>
      <c r="C226" s="124"/>
      <c r="D226" s="124"/>
      <c r="E226" s="124"/>
      <c r="F226" s="124"/>
      <c r="G226" s="184" t="s">
        <v>147</v>
      </c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6"/>
      <c r="T226" s="122">
        <f>T222+T223+T224+T225</f>
        <v>2005538</v>
      </c>
      <c r="U226" s="122"/>
      <c r="V226" s="122"/>
      <c r="W226" s="122"/>
      <c r="X226" s="122"/>
      <c r="Y226" s="122"/>
      <c r="Z226" s="122">
        <f>Z222+Z223+Z224+Z225</f>
        <v>2004516</v>
      </c>
      <c r="AA226" s="122"/>
      <c r="AB226" s="122"/>
      <c r="AC226" s="122"/>
      <c r="AD226" s="122"/>
      <c r="AE226" s="122">
        <v>0</v>
      </c>
      <c r="AF226" s="122"/>
      <c r="AG226" s="122"/>
      <c r="AH226" s="122"/>
      <c r="AI226" s="122"/>
      <c r="AJ226" s="122"/>
      <c r="AK226" s="122">
        <v>0</v>
      </c>
      <c r="AL226" s="122"/>
      <c r="AM226" s="122"/>
      <c r="AN226" s="122"/>
      <c r="AO226" s="122"/>
      <c r="AP226" s="122"/>
      <c r="AQ226" s="122">
        <f>IF(ISNUMBER(AK226),AK226,0)-IF(ISNUMBER(AE226),AE226,0)</f>
        <v>0</v>
      </c>
      <c r="AR226" s="122"/>
      <c r="AS226" s="122"/>
      <c r="AT226" s="122"/>
      <c r="AU226" s="122"/>
      <c r="AV226" s="122"/>
      <c r="AW226" s="122">
        <v>0</v>
      </c>
      <c r="AX226" s="122"/>
      <c r="AY226" s="122"/>
      <c r="AZ226" s="122"/>
      <c r="BA226" s="122"/>
      <c r="BB226" s="122">
        <v>0</v>
      </c>
      <c r="BC226" s="122"/>
      <c r="BD226" s="122"/>
      <c r="BE226" s="122"/>
      <c r="BF226" s="122"/>
      <c r="BG226" s="122">
        <f>IF(ISNUMBER(Z226),Z226,0)+IF(ISNUMBER(AK226),AK226,0)</f>
        <v>2004516</v>
      </c>
      <c r="BH226" s="122"/>
      <c r="BI226" s="122"/>
      <c r="BJ226" s="122"/>
      <c r="BK226" s="122"/>
      <c r="BL226" s="122"/>
    </row>
    <row r="227" spans="1:79" s="18" customFormat="1" ht="13" x14ac:dyDescent="0.3"/>
    <row r="228" spans="1:79" s="18" customFormat="1" ht="14.25" customHeight="1" x14ac:dyDescent="0.3">
      <c r="A228" s="45" t="s">
        <v>267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</row>
    <row r="229" spans="1:79" s="18" customFormat="1" ht="15" customHeight="1" x14ac:dyDescent="0.3">
      <c r="A229" s="59" t="s">
        <v>206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</row>
    <row r="230" spans="1:79" s="26" customFormat="1" ht="18" customHeight="1" x14ac:dyDescent="0.25">
      <c r="A230" s="66" t="s">
        <v>135</v>
      </c>
      <c r="B230" s="66"/>
      <c r="C230" s="66"/>
      <c r="D230" s="66"/>
      <c r="E230" s="66"/>
      <c r="F230" s="66"/>
      <c r="G230" s="96" t="s">
        <v>19</v>
      </c>
      <c r="H230" s="96"/>
      <c r="I230" s="96"/>
      <c r="J230" s="96"/>
      <c r="K230" s="96"/>
      <c r="L230" s="96"/>
      <c r="M230" s="96"/>
      <c r="N230" s="96"/>
      <c r="O230" s="96"/>
      <c r="P230" s="96"/>
      <c r="Q230" s="96" t="s">
        <v>208</v>
      </c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 t="s">
        <v>209</v>
      </c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</row>
    <row r="231" spans="1:79" s="26" customFormat="1" ht="43" customHeight="1" x14ac:dyDescent="0.25">
      <c r="A231" s="66"/>
      <c r="B231" s="66"/>
      <c r="C231" s="66"/>
      <c r="D231" s="66"/>
      <c r="E231" s="66"/>
      <c r="F231" s="6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 t="s">
        <v>140</v>
      </c>
      <c r="R231" s="96"/>
      <c r="S231" s="96"/>
      <c r="T231" s="96"/>
      <c r="U231" s="96"/>
      <c r="V231" s="66" t="s">
        <v>141</v>
      </c>
      <c r="W231" s="66"/>
      <c r="X231" s="66"/>
      <c r="Y231" s="66"/>
      <c r="Z231" s="96" t="s">
        <v>142</v>
      </c>
      <c r="AA231" s="96"/>
      <c r="AB231" s="96"/>
      <c r="AC231" s="96"/>
      <c r="AD231" s="96"/>
      <c r="AE231" s="96"/>
      <c r="AF231" s="96"/>
      <c r="AG231" s="96"/>
      <c r="AH231" s="96"/>
      <c r="AI231" s="96"/>
      <c r="AJ231" s="96" t="s">
        <v>143</v>
      </c>
      <c r="AK231" s="96"/>
      <c r="AL231" s="96"/>
      <c r="AM231" s="96"/>
      <c r="AN231" s="96"/>
      <c r="AO231" s="96" t="s">
        <v>20</v>
      </c>
      <c r="AP231" s="96"/>
      <c r="AQ231" s="96"/>
      <c r="AR231" s="96"/>
      <c r="AS231" s="96"/>
      <c r="AT231" s="66" t="s">
        <v>144</v>
      </c>
      <c r="AU231" s="66"/>
      <c r="AV231" s="66"/>
      <c r="AW231" s="66"/>
      <c r="AX231" s="96" t="s">
        <v>142</v>
      </c>
      <c r="AY231" s="96"/>
      <c r="AZ231" s="96"/>
      <c r="BA231" s="96"/>
      <c r="BB231" s="96"/>
      <c r="BC231" s="96"/>
      <c r="BD231" s="96"/>
      <c r="BE231" s="96"/>
      <c r="BF231" s="96"/>
      <c r="BG231" s="96"/>
      <c r="BH231" s="96" t="s">
        <v>145</v>
      </c>
      <c r="BI231" s="96"/>
      <c r="BJ231" s="96"/>
      <c r="BK231" s="96"/>
      <c r="BL231" s="96"/>
    </row>
    <row r="232" spans="1:79" s="26" customFormat="1" ht="42" customHeight="1" x14ac:dyDescent="0.25">
      <c r="A232" s="66"/>
      <c r="B232" s="66"/>
      <c r="C232" s="66"/>
      <c r="D232" s="66"/>
      <c r="E232" s="66"/>
      <c r="F232" s="6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66"/>
      <c r="W232" s="66"/>
      <c r="X232" s="66"/>
      <c r="Y232" s="66"/>
      <c r="Z232" s="96" t="s">
        <v>17</v>
      </c>
      <c r="AA232" s="96"/>
      <c r="AB232" s="96"/>
      <c r="AC232" s="96"/>
      <c r="AD232" s="96"/>
      <c r="AE232" s="96" t="s">
        <v>16</v>
      </c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66"/>
      <c r="AU232" s="66"/>
      <c r="AV232" s="66"/>
      <c r="AW232" s="66"/>
      <c r="AX232" s="96" t="s">
        <v>17</v>
      </c>
      <c r="AY232" s="96"/>
      <c r="AZ232" s="96"/>
      <c r="BA232" s="96"/>
      <c r="BB232" s="96"/>
      <c r="BC232" s="96" t="s">
        <v>16</v>
      </c>
      <c r="BD232" s="96"/>
      <c r="BE232" s="96"/>
      <c r="BF232" s="96"/>
      <c r="BG232" s="96"/>
      <c r="BH232" s="96"/>
      <c r="BI232" s="96"/>
      <c r="BJ232" s="96"/>
      <c r="BK232" s="96"/>
      <c r="BL232" s="96"/>
    </row>
    <row r="233" spans="1:79" s="26" customFormat="1" ht="15" customHeight="1" x14ac:dyDescent="0.25">
      <c r="A233" s="96">
        <v>1</v>
      </c>
      <c r="B233" s="96"/>
      <c r="C233" s="96"/>
      <c r="D233" s="96"/>
      <c r="E233" s="96"/>
      <c r="F233" s="96"/>
      <c r="G233" s="96">
        <v>2</v>
      </c>
      <c r="H233" s="96"/>
      <c r="I233" s="96"/>
      <c r="J233" s="96"/>
      <c r="K233" s="96"/>
      <c r="L233" s="96"/>
      <c r="M233" s="96"/>
      <c r="N233" s="96"/>
      <c r="O233" s="96"/>
      <c r="P233" s="96"/>
      <c r="Q233" s="96">
        <v>3</v>
      </c>
      <c r="R233" s="96"/>
      <c r="S233" s="96"/>
      <c r="T233" s="96"/>
      <c r="U233" s="96"/>
      <c r="V233" s="96">
        <v>4</v>
      </c>
      <c r="W233" s="96"/>
      <c r="X233" s="96"/>
      <c r="Y233" s="96"/>
      <c r="Z233" s="96">
        <v>5</v>
      </c>
      <c r="AA233" s="96"/>
      <c r="AB233" s="96"/>
      <c r="AC233" s="96"/>
      <c r="AD233" s="96"/>
      <c r="AE233" s="96">
        <v>6</v>
      </c>
      <c r="AF233" s="96"/>
      <c r="AG233" s="96"/>
      <c r="AH233" s="96"/>
      <c r="AI233" s="96"/>
      <c r="AJ233" s="96">
        <v>7</v>
      </c>
      <c r="AK233" s="96"/>
      <c r="AL233" s="96"/>
      <c r="AM233" s="96"/>
      <c r="AN233" s="96"/>
      <c r="AO233" s="96">
        <v>8</v>
      </c>
      <c r="AP233" s="96"/>
      <c r="AQ233" s="96"/>
      <c r="AR233" s="96"/>
      <c r="AS233" s="96"/>
      <c r="AT233" s="96">
        <v>9</v>
      </c>
      <c r="AU233" s="96"/>
      <c r="AV233" s="96"/>
      <c r="AW233" s="96"/>
      <c r="AX233" s="96">
        <v>10</v>
      </c>
      <c r="AY233" s="96"/>
      <c r="AZ233" s="96"/>
      <c r="BA233" s="96"/>
      <c r="BB233" s="96"/>
      <c r="BC233" s="96">
        <v>11</v>
      </c>
      <c r="BD233" s="96"/>
      <c r="BE233" s="96"/>
      <c r="BF233" s="96"/>
      <c r="BG233" s="96"/>
      <c r="BH233" s="96">
        <v>12</v>
      </c>
      <c r="BI233" s="96"/>
      <c r="BJ233" s="96"/>
      <c r="BK233" s="96"/>
      <c r="BL233" s="96"/>
    </row>
    <row r="234" spans="1:79" s="26" customFormat="1" ht="12" hidden="1" customHeight="1" x14ac:dyDescent="0.25">
      <c r="A234" s="96" t="s">
        <v>64</v>
      </c>
      <c r="B234" s="96"/>
      <c r="C234" s="96"/>
      <c r="D234" s="96"/>
      <c r="E234" s="96"/>
      <c r="F234" s="96"/>
      <c r="G234" s="152" t="s">
        <v>57</v>
      </c>
      <c r="H234" s="152"/>
      <c r="I234" s="152"/>
      <c r="J234" s="152"/>
      <c r="K234" s="152"/>
      <c r="L234" s="152"/>
      <c r="M234" s="152"/>
      <c r="N234" s="152"/>
      <c r="O234" s="152"/>
      <c r="P234" s="152"/>
      <c r="Q234" s="153" t="s">
        <v>80</v>
      </c>
      <c r="R234" s="153"/>
      <c r="S234" s="153"/>
      <c r="T234" s="153"/>
      <c r="U234" s="153"/>
      <c r="V234" s="153" t="s">
        <v>81</v>
      </c>
      <c r="W234" s="153"/>
      <c r="X234" s="153"/>
      <c r="Y234" s="153"/>
      <c r="Z234" s="153" t="s">
        <v>82</v>
      </c>
      <c r="AA234" s="153"/>
      <c r="AB234" s="153"/>
      <c r="AC234" s="153"/>
      <c r="AD234" s="153"/>
      <c r="AE234" s="153" t="s">
        <v>83</v>
      </c>
      <c r="AF234" s="153"/>
      <c r="AG234" s="153"/>
      <c r="AH234" s="153"/>
      <c r="AI234" s="153"/>
      <c r="AJ234" s="154" t="s">
        <v>101</v>
      </c>
      <c r="AK234" s="153"/>
      <c r="AL234" s="153"/>
      <c r="AM234" s="153"/>
      <c r="AN234" s="153"/>
      <c r="AO234" s="153" t="s">
        <v>84</v>
      </c>
      <c r="AP234" s="153"/>
      <c r="AQ234" s="153"/>
      <c r="AR234" s="153"/>
      <c r="AS234" s="153"/>
      <c r="AT234" s="154" t="s">
        <v>102</v>
      </c>
      <c r="AU234" s="153"/>
      <c r="AV234" s="153"/>
      <c r="AW234" s="153"/>
      <c r="AX234" s="153" t="s">
        <v>85</v>
      </c>
      <c r="AY234" s="153"/>
      <c r="AZ234" s="153"/>
      <c r="BA234" s="153"/>
      <c r="BB234" s="153"/>
      <c r="BC234" s="153" t="s">
        <v>86</v>
      </c>
      <c r="BD234" s="153"/>
      <c r="BE234" s="153"/>
      <c r="BF234" s="153"/>
      <c r="BG234" s="153"/>
      <c r="BH234" s="154" t="s">
        <v>101</v>
      </c>
      <c r="BI234" s="153"/>
      <c r="BJ234" s="153"/>
      <c r="BK234" s="153"/>
      <c r="BL234" s="153"/>
      <c r="CA234" s="26" t="s">
        <v>52</v>
      </c>
    </row>
    <row r="235" spans="1:79" s="28" customFormat="1" ht="16" customHeight="1" x14ac:dyDescent="0.25">
      <c r="A235" s="96">
        <v>2111</v>
      </c>
      <c r="B235" s="96"/>
      <c r="C235" s="96"/>
      <c r="D235" s="96"/>
      <c r="E235" s="96"/>
      <c r="F235" s="96"/>
      <c r="G235" s="149" t="s">
        <v>175</v>
      </c>
      <c r="H235" s="150"/>
      <c r="I235" s="150"/>
      <c r="J235" s="150"/>
      <c r="K235" s="150"/>
      <c r="L235" s="150"/>
      <c r="M235" s="150"/>
      <c r="N235" s="150"/>
      <c r="O235" s="150"/>
      <c r="P235" s="151"/>
      <c r="Q235" s="36">
        <v>1441425</v>
      </c>
      <c r="R235" s="36"/>
      <c r="S235" s="36"/>
      <c r="T235" s="36"/>
      <c r="U235" s="36"/>
      <c r="V235" s="36">
        <v>0</v>
      </c>
      <c r="W235" s="36"/>
      <c r="X235" s="36"/>
      <c r="Y235" s="36"/>
      <c r="Z235" s="36">
        <v>0</v>
      </c>
      <c r="AA235" s="36"/>
      <c r="AB235" s="36"/>
      <c r="AC235" s="36"/>
      <c r="AD235" s="36"/>
      <c r="AE235" s="36">
        <v>0</v>
      </c>
      <c r="AF235" s="36"/>
      <c r="AG235" s="36"/>
      <c r="AH235" s="36"/>
      <c r="AI235" s="36"/>
      <c r="AJ235" s="36">
        <f t="shared" ref="AJ235:AJ240" si="13">IF(ISNUMBER(Q235),Q235,0)-IF(ISNUMBER(Z235),Z235,0)</f>
        <v>1441425</v>
      </c>
      <c r="AK235" s="36"/>
      <c r="AL235" s="36"/>
      <c r="AM235" s="36"/>
      <c r="AN235" s="36"/>
      <c r="AO235" s="36">
        <v>1451021</v>
      </c>
      <c r="AP235" s="36"/>
      <c r="AQ235" s="36"/>
      <c r="AR235" s="36"/>
      <c r="AS235" s="36"/>
      <c r="AT235" s="36">
        <f t="shared" ref="AT235:AT240" si="14">IF(ISNUMBER(V235),V235,0)-IF(ISNUMBER(Z235),Z235,0)-IF(ISNUMBER(AE235),AE235,0)</f>
        <v>0</v>
      </c>
      <c r="AU235" s="36"/>
      <c r="AV235" s="36"/>
      <c r="AW235" s="36"/>
      <c r="AX235" s="36">
        <v>0</v>
      </c>
      <c r="AY235" s="36"/>
      <c r="AZ235" s="36"/>
      <c r="BA235" s="36"/>
      <c r="BB235" s="36"/>
      <c r="BC235" s="36">
        <v>0</v>
      </c>
      <c r="BD235" s="36"/>
      <c r="BE235" s="36"/>
      <c r="BF235" s="36"/>
      <c r="BG235" s="36"/>
      <c r="BH235" s="36">
        <f>IF(ISNUMBER(AO235),AO235,0)-IF(ISNUMBER(AX235),AX235,0)</f>
        <v>1451021</v>
      </c>
      <c r="BI235" s="36"/>
      <c r="BJ235" s="36"/>
      <c r="BK235" s="36"/>
      <c r="BL235" s="36"/>
      <c r="CA235" s="28" t="s">
        <v>53</v>
      </c>
    </row>
    <row r="236" spans="1:79" s="28" customFormat="1" ht="19" customHeight="1" x14ac:dyDescent="0.25">
      <c r="A236" s="96">
        <v>2120</v>
      </c>
      <c r="B236" s="96"/>
      <c r="C236" s="96"/>
      <c r="D236" s="96"/>
      <c r="E236" s="96"/>
      <c r="F236" s="96"/>
      <c r="G236" s="149" t="s">
        <v>176</v>
      </c>
      <c r="H236" s="150"/>
      <c r="I236" s="150"/>
      <c r="J236" s="150"/>
      <c r="K236" s="150"/>
      <c r="L236" s="150"/>
      <c r="M236" s="150"/>
      <c r="N236" s="150"/>
      <c r="O236" s="150"/>
      <c r="P236" s="151"/>
      <c r="Q236" s="36">
        <v>317114</v>
      </c>
      <c r="R236" s="36"/>
      <c r="S236" s="36"/>
      <c r="T236" s="36"/>
      <c r="U236" s="36"/>
      <c r="V236" s="36">
        <v>0</v>
      </c>
      <c r="W236" s="36"/>
      <c r="X236" s="36"/>
      <c r="Y236" s="36"/>
      <c r="Z236" s="36">
        <v>0</v>
      </c>
      <c r="AA236" s="36"/>
      <c r="AB236" s="36"/>
      <c r="AC236" s="36"/>
      <c r="AD236" s="36"/>
      <c r="AE236" s="36">
        <v>0</v>
      </c>
      <c r="AF236" s="36"/>
      <c r="AG236" s="36"/>
      <c r="AH236" s="36"/>
      <c r="AI236" s="36"/>
      <c r="AJ236" s="36">
        <f t="shared" si="13"/>
        <v>317114</v>
      </c>
      <c r="AK236" s="36"/>
      <c r="AL236" s="36"/>
      <c r="AM236" s="36"/>
      <c r="AN236" s="36"/>
      <c r="AO236" s="36">
        <v>319081</v>
      </c>
      <c r="AP236" s="36"/>
      <c r="AQ236" s="36"/>
      <c r="AR236" s="36"/>
      <c r="AS236" s="36"/>
      <c r="AT236" s="36">
        <f t="shared" si="14"/>
        <v>0</v>
      </c>
      <c r="AU236" s="36"/>
      <c r="AV236" s="36"/>
      <c r="AW236" s="36"/>
      <c r="AX236" s="36">
        <v>0</v>
      </c>
      <c r="AY236" s="36"/>
      <c r="AZ236" s="36"/>
      <c r="BA236" s="36"/>
      <c r="BB236" s="36"/>
      <c r="BC236" s="36">
        <v>0</v>
      </c>
      <c r="BD236" s="36"/>
      <c r="BE236" s="36"/>
      <c r="BF236" s="36"/>
      <c r="BG236" s="36"/>
      <c r="BH236" s="36">
        <f>IF(ISNUMBER(AO236),AO236,0)-IF(ISNUMBER(AX236),AX236,0)</f>
        <v>319081</v>
      </c>
      <c r="BI236" s="36"/>
      <c r="BJ236" s="36"/>
      <c r="BK236" s="36"/>
      <c r="BL236" s="36"/>
    </row>
    <row r="237" spans="1:79" s="28" customFormat="1" ht="25" customHeight="1" x14ac:dyDescent="0.25">
      <c r="A237" s="96">
        <v>2210</v>
      </c>
      <c r="B237" s="96"/>
      <c r="C237" s="96"/>
      <c r="D237" s="96"/>
      <c r="E237" s="96"/>
      <c r="F237" s="96"/>
      <c r="G237" s="149" t="s">
        <v>177</v>
      </c>
      <c r="H237" s="150"/>
      <c r="I237" s="150"/>
      <c r="J237" s="150"/>
      <c r="K237" s="150"/>
      <c r="L237" s="150"/>
      <c r="M237" s="150"/>
      <c r="N237" s="150"/>
      <c r="O237" s="150"/>
      <c r="P237" s="151"/>
      <c r="Q237" s="36">
        <v>135404.20000000001</v>
      </c>
      <c r="R237" s="36"/>
      <c r="S237" s="36"/>
      <c r="T237" s="36"/>
      <c r="U237" s="36"/>
      <c r="V237" s="36">
        <v>0</v>
      </c>
      <c r="W237" s="36"/>
      <c r="X237" s="36"/>
      <c r="Y237" s="36"/>
      <c r="Z237" s="36">
        <v>0</v>
      </c>
      <c r="AA237" s="36"/>
      <c r="AB237" s="36"/>
      <c r="AC237" s="36"/>
      <c r="AD237" s="36"/>
      <c r="AE237" s="36">
        <v>0</v>
      </c>
      <c r="AF237" s="36"/>
      <c r="AG237" s="36"/>
      <c r="AH237" s="36"/>
      <c r="AI237" s="36"/>
      <c r="AJ237" s="36">
        <f t="shared" si="13"/>
        <v>135404.20000000001</v>
      </c>
      <c r="AK237" s="36"/>
      <c r="AL237" s="36"/>
      <c r="AM237" s="36"/>
      <c r="AN237" s="36"/>
      <c r="AO237" s="36">
        <v>144488</v>
      </c>
      <c r="AP237" s="36"/>
      <c r="AQ237" s="36"/>
      <c r="AR237" s="36"/>
      <c r="AS237" s="36"/>
      <c r="AT237" s="36">
        <f t="shared" si="14"/>
        <v>0</v>
      </c>
      <c r="AU237" s="36"/>
      <c r="AV237" s="36"/>
      <c r="AW237" s="36"/>
      <c r="AX237" s="36">
        <v>0</v>
      </c>
      <c r="AY237" s="36"/>
      <c r="AZ237" s="36"/>
      <c r="BA237" s="36"/>
      <c r="BB237" s="36"/>
      <c r="BC237" s="36">
        <v>0</v>
      </c>
      <c r="BD237" s="36"/>
      <c r="BE237" s="36"/>
      <c r="BF237" s="36"/>
      <c r="BG237" s="36"/>
      <c r="BH237" s="36">
        <f>IF(ISNUMBER(AO237),AO237,0)-IF(ISNUMBER(AX237),AX237,0)</f>
        <v>144488</v>
      </c>
      <c r="BI237" s="36"/>
      <c r="BJ237" s="36"/>
      <c r="BK237" s="36"/>
      <c r="BL237" s="36"/>
    </row>
    <row r="238" spans="1:79" s="28" customFormat="1" ht="24.5" customHeight="1" x14ac:dyDescent="0.25">
      <c r="A238" s="96">
        <v>2240</v>
      </c>
      <c r="B238" s="96"/>
      <c r="C238" s="96"/>
      <c r="D238" s="96"/>
      <c r="E238" s="96"/>
      <c r="F238" s="96"/>
      <c r="G238" s="149" t="s">
        <v>178</v>
      </c>
      <c r="H238" s="150"/>
      <c r="I238" s="150"/>
      <c r="J238" s="150"/>
      <c r="K238" s="150"/>
      <c r="L238" s="150"/>
      <c r="M238" s="150"/>
      <c r="N238" s="150"/>
      <c r="O238" s="150"/>
      <c r="P238" s="151"/>
      <c r="Q238" s="36">
        <v>237936</v>
      </c>
      <c r="R238" s="36"/>
      <c r="S238" s="36"/>
      <c r="T238" s="36"/>
      <c r="U238" s="36"/>
      <c r="V238" s="36">
        <v>0</v>
      </c>
      <c r="W238" s="36"/>
      <c r="X238" s="36"/>
      <c r="Y238" s="36"/>
      <c r="Z238" s="36">
        <v>0</v>
      </c>
      <c r="AA238" s="36"/>
      <c r="AB238" s="36"/>
      <c r="AC238" s="36"/>
      <c r="AD238" s="36"/>
      <c r="AE238" s="36">
        <v>0</v>
      </c>
      <c r="AF238" s="36"/>
      <c r="AG238" s="36"/>
      <c r="AH238" s="36"/>
      <c r="AI238" s="36"/>
      <c r="AJ238" s="36">
        <f t="shared" si="13"/>
        <v>237936</v>
      </c>
      <c r="AK238" s="36"/>
      <c r="AL238" s="36"/>
      <c r="AM238" s="36"/>
      <c r="AN238" s="36"/>
      <c r="AO238" s="36">
        <v>264950</v>
      </c>
      <c r="AP238" s="36"/>
      <c r="AQ238" s="36"/>
      <c r="AR238" s="36"/>
      <c r="AS238" s="36"/>
      <c r="AT238" s="36">
        <f t="shared" si="14"/>
        <v>0</v>
      </c>
      <c r="AU238" s="36"/>
      <c r="AV238" s="36"/>
      <c r="AW238" s="36"/>
      <c r="AX238" s="36">
        <v>0</v>
      </c>
      <c r="AY238" s="36"/>
      <c r="AZ238" s="36"/>
      <c r="BA238" s="36"/>
      <c r="BB238" s="36"/>
      <c r="BC238" s="36">
        <v>0</v>
      </c>
      <c r="BD238" s="36"/>
      <c r="BE238" s="36"/>
      <c r="BF238" s="36"/>
      <c r="BG238" s="36"/>
      <c r="BH238" s="36">
        <f>IF(ISNUMBER(AO238),AO238,0)-IF(ISNUMBER(AX238),AX238,0)</f>
        <v>264950</v>
      </c>
      <c r="BI238" s="36"/>
      <c r="BJ238" s="36"/>
      <c r="BK238" s="36"/>
      <c r="BL238" s="36"/>
    </row>
    <row r="239" spans="1:79" s="28" customFormat="1" ht="22" customHeight="1" x14ac:dyDescent="0.25">
      <c r="A239" s="87">
        <v>2800</v>
      </c>
      <c r="B239" s="88"/>
      <c r="C239" s="88"/>
      <c r="D239" s="88"/>
      <c r="E239" s="88"/>
      <c r="F239" s="89"/>
      <c r="G239" s="149" t="s">
        <v>179</v>
      </c>
      <c r="H239" s="150"/>
      <c r="I239" s="150"/>
      <c r="J239" s="150"/>
      <c r="K239" s="150"/>
      <c r="L239" s="150"/>
      <c r="M239" s="150"/>
      <c r="N239" s="150"/>
      <c r="O239" s="150"/>
      <c r="P239" s="151"/>
      <c r="Q239" s="33">
        <v>12301.8</v>
      </c>
      <c r="R239" s="34"/>
      <c r="S239" s="34"/>
      <c r="T239" s="34"/>
      <c r="U239" s="35"/>
      <c r="V239" s="33">
        <v>0</v>
      </c>
      <c r="W239" s="34"/>
      <c r="X239" s="34"/>
      <c r="Y239" s="35"/>
      <c r="Z239" s="33">
        <v>0</v>
      </c>
      <c r="AA239" s="34"/>
      <c r="AB239" s="34"/>
      <c r="AC239" s="34"/>
      <c r="AD239" s="35"/>
      <c r="AE239" s="33">
        <v>0</v>
      </c>
      <c r="AF239" s="34"/>
      <c r="AG239" s="34"/>
      <c r="AH239" s="34"/>
      <c r="AI239" s="35"/>
      <c r="AJ239" s="33">
        <f t="shared" si="13"/>
        <v>12301.8</v>
      </c>
      <c r="AK239" s="34"/>
      <c r="AL239" s="34"/>
      <c r="AM239" s="34"/>
      <c r="AN239" s="35"/>
      <c r="AO239" s="33">
        <v>0</v>
      </c>
      <c r="AP239" s="34"/>
      <c r="AQ239" s="34"/>
      <c r="AR239" s="34"/>
      <c r="AS239" s="35"/>
      <c r="AT239" s="33">
        <f t="shared" si="14"/>
        <v>0</v>
      </c>
      <c r="AU239" s="34"/>
      <c r="AV239" s="34"/>
      <c r="AW239" s="35"/>
      <c r="AX239" s="33"/>
      <c r="AY239" s="34"/>
      <c r="AZ239" s="34"/>
      <c r="BA239" s="34"/>
      <c r="BB239" s="35"/>
      <c r="BC239" s="33"/>
      <c r="BD239" s="34"/>
      <c r="BE239" s="34"/>
      <c r="BF239" s="34"/>
      <c r="BG239" s="35"/>
      <c r="BH239" s="33"/>
      <c r="BI239" s="34"/>
      <c r="BJ239" s="34"/>
      <c r="BK239" s="34"/>
      <c r="BL239" s="35"/>
    </row>
    <row r="240" spans="1:79" s="29" customFormat="1" ht="18" customHeight="1" x14ac:dyDescent="0.25">
      <c r="A240" s="124"/>
      <c r="B240" s="124"/>
      <c r="C240" s="124"/>
      <c r="D240" s="124"/>
      <c r="E240" s="124"/>
      <c r="F240" s="124"/>
      <c r="G240" s="184" t="s">
        <v>147</v>
      </c>
      <c r="H240" s="185"/>
      <c r="I240" s="185"/>
      <c r="J240" s="185"/>
      <c r="K240" s="185"/>
      <c r="L240" s="185"/>
      <c r="M240" s="185"/>
      <c r="N240" s="185"/>
      <c r="O240" s="185"/>
      <c r="P240" s="186"/>
      <c r="Q240" s="122">
        <f>Q235+Q236+Q237+Q238+Q239</f>
        <v>2144181</v>
      </c>
      <c r="R240" s="122"/>
      <c r="S240" s="122"/>
      <c r="T240" s="122"/>
      <c r="U240" s="122"/>
      <c r="V240" s="122">
        <v>0</v>
      </c>
      <c r="W240" s="122"/>
      <c r="X240" s="122"/>
      <c r="Y240" s="122"/>
      <c r="Z240" s="122">
        <v>0</v>
      </c>
      <c r="AA240" s="122"/>
      <c r="AB240" s="122"/>
      <c r="AC240" s="122"/>
      <c r="AD240" s="122"/>
      <c r="AE240" s="122">
        <v>0</v>
      </c>
      <c r="AF240" s="122"/>
      <c r="AG240" s="122"/>
      <c r="AH240" s="122"/>
      <c r="AI240" s="122"/>
      <c r="AJ240" s="122">
        <f t="shared" si="13"/>
        <v>2144181</v>
      </c>
      <c r="AK240" s="122"/>
      <c r="AL240" s="122"/>
      <c r="AM240" s="122"/>
      <c r="AN240" s="122"/>
      <c r="AO240" s="122">
        <f>AO235+AO236+AO237+AO238</f>
        <v>2179540</v>
      </c>
      <c r="AP240" s="122"/>
      <c r="AQ240" s="122"/>
      <c r="AR240" s="122"/>
      <c r="AS240" s="122"/>
      <c r="AT240" s="122">
        <f t="shared" si="14"/>
        <v>0</v>
      </c>
      <c r="AU240" s="122"/>
      <c r="AV240" s="122"/>
      <c r="AW240" s="122"/>
      <c r="AX240" s="122">
        <v>0</v>
      </c>
      <c r="AY240" s="122"/>
      <c r="AZ240" s="122"/>
      <c r="BA240" s="122"/>
      <c r="BB240" s="122"/>
      <c r="BC240" s="122">
        <v>0</v>
      </c>
      <c r="BD240" s="122"/>
      <c r="BE240" s="122"/>
      <c r="BF240" s="122"/>
      <c r="BG240" s="122"/>
      <c r="BH240" s="122">
        <f>IF(ISNUMBER(AO240),AO240,0)-IF(ISNUMBER(AX240),AX240,0)</f>
        <v>2179540</v>
      </c>
      <c r="BI240" s="122"/>
      <c r="BJ240" s="122"/>
      <c r="BK240" s="122"/>
      <c r="BL240" s="122"/>
    </row>
    <row r="241" spans="1:79" s="18" customFormat="1" ht="13" x14ac:dyDescent="0.3"/>
    <row r="242" spans="1:79" s="18" customFormat="1" ht="14.25" customHeight="1" x14ac:dyDescent="0.3">
      <c r="A242" s="45" t="s">
        <v>268</v>
      </c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</row>
    <row r="243" spans="1:79" s="18" customFormat="1" ht="15" customHeight="1" x14ac:dyDescent="0.3">
      <c r="A243" s="59" t="s">
        <v>206</v>
      </c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</row>
    <row r="244" spans="1:79" s="26" customFormat="1" ht="43" customHeight="1" x14ac:dyDescent="0.25">
      <c r="A244" s="144" t="s">
        <v>135</v>
      </c>
      <c r="B244" s="144"/>
      <c r="C244" s="144"/>
      <c r="D244" s="144"/>
      <c r="E244" s="144"/>
      <c r="F244" s="144"/>
      <c r="G244" s="96" t="s">
        <v>19</v>
      </c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 t="s">
        <v>15</v>
      </c>
      <c r="U244" s="96"/>
      <c r="V244" s="96"/>
      <c r="W244" s="96"/>
      <c r="X244" s="96"/>
      <c r="Y244" s="96"/>
      <c r="Z244" s="96" t="s">
        <v>14</v>
      </c>
      <c r="AA244" s="96"/>
      <c r="AB244" s="96"/>
      <c r="AC244" s="96"/>
      <c r="AD244" s="96"/>
      <c r="AE244" s="96" t="s">
        <v>207</v>
      </c>
      <c r="AF244" s="96"/>
      <c r="AG244" s="96"/>
      <c r="AH244" s="96"/>
      <c r="AI244" s="96"/>
      <c r="AJ244" s="96"/>
      <c r="AK244" s="96" t="s">
        <v>269</v>
      </c>
      <c r="AL244" s="96"/>
      <c r="AM244" s="96"/>
      <c r="AN244" s="96"/>
      <c r="AO244" s="96"/>
      <c r="AP244" s="96"/>
      <c r="AQ244" s="96" t="s">
        <v>270</v>
      </c>
      <c r="AR244" s="96"/>
      <c r="AS244" s="96"/>
      <c r="AT244" s="96"/>
      <c r="AU244" s="96"/>
      <c r="AV244" s="96"/>
      <c r="AW244" s="96" t="s">
        <v>18</v>
      </c>
      <c r="AX244" s="96"/>
      <c r="AY244" s="96"/>
      <c r="AZ244" s="96"/>
      <c r="BA244" s="96"/>
      <c r="BB244" s="96"/>
      <c r="BC244" s="96"/>
      <c r="BD244" s="96"/>
      <c r="BE244" s="96" t="s">
        <v>155</v>
      </c>
      <c r="BF244" s="96"/>
      <c r="BG244" s="96"/>
      <c r="BH244" s="96"/>
      <c r="BI244" s="96"/>
      <c r="BJ244" s="96"/>
      <c r="BK244" s="96"/>
      <c r="BL244" s="96"/>
    </row>
    <row r="245" spans="1:79" s="26" customFormat="1" ht="5.5" customHeight="1" x14ac:dyDescent="0.25">
      <c r="A245" s="144"/>
      <c r="B245" s="144"/>
      <c r="C245" s="144"/>
      <c r="D245" s="144"/>
      <c r="E245" s="144"/>
      <c r="F245" s="144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</row>
    <row r="246" spans="1:79" s="25" customFormat="1" ht="15" customHeight="1" x14ac:dyDescent="0.25">
      <c r="A246" s="66">
        <v>1</v>
      </c>
      <c r="B246" s="66"/>
      <c r="C246" s="66"/>
      <c r="D246" s="66"/>
      <c r="E246" s="66"/>
      <c r="F246" s="66"/>
      <c r="G246" s="66">
        <v>2</v>
      </c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>
        <v>3</v>
      </c>
      <c r="U246" s="66"/>
      <c r="V246" s="66"/>
      <c r="W246" s="66"/>
      <c r="X246" s="66"/>
      <c r="Y246" s="66"/>
      <c r="Z246" s="66">
        <v>4</v>
      </c>
      <c r="AA246" s="66"/>
      <c r="AB246" s="66"/>
      <c r="AC246" s="66"/>
      <c r="AD246" s="66"/>
      <c r="AE246" s="66">
        <v>5</v>
      </c>
      <c r="AF246" s="66"/>
      <c r="AG246" s="66"/>
      <c r="AH246" s="66"/>
      <c r="AI246" s="66"/>
      <c r="AJ246" s="66"/>
      <c r="AK246" s="66">
        <v>6</v>
      </c>
      <c r="AL246" s="66"/>
      <c r="AM246" s="66"/>
      <c r="AN246" s="66"/>
      <c r="AO246" s="66"/>
      <c r="AP246" s="66"/>
      <c r="AQ246" s="66">
        <v>7</v>
      </c>
      <c r="AR246" s="66"/>
      <c r="AS246" s="66"/>
      <c r="AT246" s="66"/>
      <c r="AU246" s="66"/>
      <c r="AV246" s="66"/>
      <c r="AW246" s="66">
        <v>8</v>
      </c>
      <c r="AX246" s="66"/>
      <c r="AY246" s="66"/>
      <c r="AZ246" s="66"/>
      <c r="BA246" s="66"/>
      <c r="BB246" s="66"/>
      <c r="BC246" s="66"/>
      <c r="BD246" s="66"/>
      <c r="BE246" s="66">
        <v>9</v>
      </c>
      <c r="BF246" s="66"/>
      <c r="BG246" s="66"/>
      <c r="BH246" s="66"/>
      <c r="BI246" s="66"/>
      <c r="BJ246" s="66"/>
      <c r="BK246" s="66"/>
      <c r="BL246" s="66"/>
    </row>
    <row r="247" spans="1:79" s="26" customFormat="1" ht="18.75" hidden="1" customHeight="1" x14ac:dyDescent="0.25">
      <c r="A247" s="96" t="s">
        <v>64</v>
      </c>
      <c r="B247" s="96"/>
      <c r="C247" s="96"/>
      <c r="D247" s="96"/>
      <c r="E247" s="96"/>
      <c r="F247" s="96"/>
      <c r="G247" s="152" t="s">
        <v>57</v>
      </c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3" t="s">
        <v>80</v>
      </c>
      <c r="U247" s="153"/>
      <c r="V247" s="153"/>
      <c r="W247" s="153"/>
      <c r="X247" s="153"/>
      <c r="Y247" s="153"/>
      <c r="Z247" s="153" t="s">
        <v>81</v>
      </c>
      <c r="AA247" s="153"/>
      <c r="AB247" s="153"/>
      <c r="AC247" s="153"/>
      <c r="AD247" s="153"/>
      <c r="AE247" s="153" t="s">
        <v>82</v>
      </c>
      <c r="AF247" s="153"/>
      <c r="AG247" s="153"/>
      <c r="AH247" s="153"/>
      <c r="AI247" s="153"/>
      <c r="AJ247" s="153"/>
      <c r="AK247" s="153" t="s">
        <v>83</v>
      </c>
      <c r="AL247" s="153"/>
      <c r="AM247" s="153"/>
      <c r="AN247" s="153"/>
      <c r="AO247" s="153"/>
      <c r="AP247" s="153"/>
      <c r="AQ247" s="153" t="s">
        <v>84</v>
      </c>
      <c r="AR247" s="153"/>
      <c r="AS247" s="153"/>
      <c r="AT247" s="153"/>
      <c r="AU247" s="153"/>
      <c r="AV247" s="153"/>
      <c r="AW247" s="152" t="s">
        <v>87</v>
      </c>
      <c r="AX247" s="152"/>
      <c r="AY247" s="152"/>
      <c r="AZ247" s="152"/>
      <c r="BA247" s="152"/>
      <c r="BB247" s="152"/>
      <c r="BC247" s="152"/>
      <c r="BD247" s="152"/>
      <c r="BE247" s="152" t="s">
        <v>88</v>
      </c>
      <c r="BF247" s="152"/>
      <c r="BG247" s="152"/>
      <c r="BH247" s="152"/>
      <c r="BI247" s="152"/>
      <c r="BJ247" s="152"/>
      <c r="BK247" s="152"/>
      <c r="BL247" s="152"/>
      <c r="CA247" s="26" t="s">
        <v>54</v>
      </c>
    </row>
    <row r="248" spans="1:79" s="28" customFormat="1" ht="12.75" customHeight="1" x14ac:dyDescent="0.25">
      <c r="A248" s="96">
        <v>2111</v>
      </c>
      <c r="B248" s="96"/>
      <c r="C248" s="96"/>
      <c r="D248" s="96"/>
      <c r="E248" s="96"/>
      <c r="F248" s="96"/>
      <c r="G248" s="149" t="s">
        <v>175</v>
      </c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1"/>
      <c r="T248" s="36">
        <f>T222</f>
        <v>1363400</v>
      </c>
      <c r="U248" s="36"/>
      <c r="V248" s="36"/>
      <c r="W248" s="36"/>
      <c r="X248" s="36"/>
      <c r="Y248" s="36"/>
      <c r="Z248" s="36">
        <f>Z222</f>
        <v>1363273</v>
      </c>
      <c r="AA248" s="36"/>
      <c r="AB248" s="36"/>
      <c r="AC248" s="36"/>
      <c r="AD248" s="36"/>
      <c r="AE248" s="36">
        <v>0</v>
      </c>
      <c r="AF248" s="36"/>
      <c r="AG248" s="36"/>
      <c r="AH248" s="36"/>
      <c r="AI248" s="36"/>
      <c r="AJ248" s="36"/>
      <c r="AK248" s="36">
        <v>0</v>
      </c>
      <c r="AL248" s="36"/>
      <c r="AM248" s="36"/>
      <c r="AN248" s="36"/>
      <c r="AO248" s="36"/>
      <c r="AP248" s="36"/>
      <c r="AQ248" s="36">
        <v>0</v>
      </c>
      <c r="AR248" s="36"/>
      <c r="AS248" s="36"/>
      <c r="AT248" s="36"/>
      <c r="AU248" s="36"/>
      <c r="AV248" s="36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CA248" s="28" t="s">
        <v>55</v>
      </c>
    </row>
    <row r="249" spans="1:79" s="28" customFormat="1" ht="12.75" customHeight="1" x14ac:dyDescent="0.25">
      <c r="A249" s="96">
        <v>2120</v>
      </c>
      <c r="B249" s="96"/>
      <c r="C249" s="96"/>
      <c r="D249" s="96"/>
      <c r="E249" s="96"/>
      <c r="F249" s="96"/>
      <c r="G249" s="149" t="s">
        <v>176</v>
      </c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1"/>
      <c r="T249" s="36">
        <f t="shared" ref="T249:T252" si="15">T223</f>
        <v>302786</v>
      </c>
      <c r="U249" s="36"/>
      <c r="V249" s="36"/>
      <c r="W249" s="36"/>
      <c r="X249" s="36"/>
      <c r="Y249" s="36"/>
      <c r="Z249" s="36">
        <f>Z223</f>
        <v>302669</v>
      </c>
      <c r="AA249" s="36"/>
      <c r="AB249" s="36"/>
      <c r="AC249" s="36"/>
      <c r="AD249" s="36"/>
      <c r="AE249" s="36">
        <v>0</v>
      </c>
      <c r="AF249" s="36"/>
      <c r="AG249" s="36"/>
      <c r="AH249" s="36"/>
      <c r="AI249" s="36"/>
      <c r="AJ249" s="36"/>
      <c r="AK249" s="36">
        <v>0</v>
      </c>
      <c r="AL249" s="36"/>
      <c r="AM249" s="36"/>
      <c r="AN249" s="36"/>
      <c r="AO249" s="36"/>
      <c r="AP249" s="36"/>
      <c r="AQ249" s="36">
        <v>0</v>
      </c>
      <c r="AR249" s="36"/>
      <c r="AS249" s="36"/>
      <c r="AT249" s="36"/>
      <c r="AU249" s="36"/>
      <c r="AV249" s="36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</row>
    <row r="250" spans="1:79" s="28" customFormat="1" ht="25" customHeight="1" x14ac:dyDescent="0.25">
      <c r="A250" s="96">
        <v>2210</v>
      </c>
      <c r="B250" s="96"/>
      <c r="C250" s="96"/>
      <c r="D250" s="96"/>
      <c r="E250" s="96"/>
      <c r="F250" s="96"/>
      <c r="G250" s="149" t="s">
        <v>177</v>
      </c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1"/>
      <c r="T250" s="36">
        <f t="shared" si="15"/>
        <v>142785</v>
      </c>
      <c r="U250" s="36"/>
      <c r="V250" s="36"/>
      <c r="W250" s="36"/>
      <c r="X250" s="36"/>
      <c r="Y250" s="36"/>
      <c r="Z250" s="36">
        <f>Z224</f>
        <v>142783</v>
      </c>
      <c r="AA250" s="36"/>
      <c r="AB250" s="36"/>
      <c r="AC250" s="36"/>
      <c r="AD250" s="36"/>
      <c r="AE250" s="36">
        <v>0</v>
      </c>
      <c r="AF250" s="36"/>
      <c r="AG250" s="36"/>
      <c r="AH250" s="36"/>
      <c r="AI250" s="36"/>
      <c r="AJ250" s="36"/>
      <c r="AK250" s="36">
        <v>0</v>
      </c>
      <c r="AL250" s="36"/>
      <c r="AM250" s="36"/>
      <c r="AN250" s="36"/>
      <c r="AO250" s="36"/>
      <c r="AP250" s="36"/>
      <c r="AQ250" s="36">
        <v>0</v>
      </c>
      <c r="AR250" s="36"/>
      <c r="AS250" s="36"/>
      <c r="AT250" s="36"/>
      <c r="AU250" s="36"/>
      <c r="AV250" s="36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</row>
    <row r="251" spans="1:79" s="28" customFormat="1" ht="12.75" customHeight="1" x14ac:dyDescent="0.25">
      <c r="A251" s="96">
        <v>2240</v>
      </c>
      <c r="B251" s="96"/>
      <c r="C251" s="96"/>
      <c r="D251" s="96"/>
      <c r="E251" s="96"/>
      <c r="F251" s="96"/>
      <c r="G251" s="149" t="s">
        <v>178</v>
      </c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1"/>
      <c r="T251" s="36">
        <f t="shared" si="15"/>
        <v>196567</v>
      </c>
      <c r="U251" s="36"/>
      <c r="V251" s="36"/>
      <c r="W251" s="36"/>
      <c r="X251" s="36"/>
      <c r="Y251" s="36"/>
      <c r="Z251" s="36">
        <f>Z225</f>
        <v>195791</v>
      </c>
      <c r="AA251" s="36"/>
      <c r="AB251" s="36"/>
      <c r="AC251" s="36"/>
      <c r="AD251" s="36"/>
      <c r="AE251" s="36">
        <v>0</v>
      </c>
      <c r="AF251" s="36"/>
      <c r="AG251" s="36"/>
      <c r="AH251" s="36"/>
      <c r="AI251" s="36"/>
      <c r="AJ251" s="36"/>
      <c r="AK251" s="36">
        <v>0</v>
      </c>
      <c r="AL251" s="36"/>
      <c r="AM251" s="36"/>
      <c r="AN251" s="36"/>
      <c r="AO251" s="36"/>
      <c r="AP251" s="36"/>
      <c r="AQ251" s="36">
        <v>0</v>
      </c>
      <c r="AR251" s="36"/>
      <c r="AS251" s="36"/>
      <c r="AT251" s="36"/>
      <c r="AU251" s="36"/>
      <c r="AV251" s="36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</row>
    <row r="252" spans="1:79" s="29" customFormat="1" ht="12.75" customHeight="1" x14ac:dyDescent="0.25">
      <c r="A252" s="124"/>
      <c r="B252" s="124"/>
      <c r="C252" s="124"/>
      <c r="D252" s="124"/>
      <c r="E252" s="124"/>
      <c r="F252" s="124"/>
      <c r="G252" s="184" t="s">
        <v>147</v>
      </c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6"/>
      <c r="T252" s="122">
        <f t="shared" si="15"/>
        <v>2005538</v>
      </c>
      <c r="U252" s="122"/>
      <c r="V252" s="122"/>
      <c r="W252" s="122"/>
      <c r="X252" s="122"/>
      <c r="Y252" s="122"/>
      <c r="Z252" s="122">
        <f>Z248+Z249+Z250+Z251</f>
        <v>2004516</v>
      </c>
      <c r="AA252" s="122"/>
      <c r="AB252" s="122"/>
      <c r="AC252" s="122"/>
      <c r="AD252" s="122"/>
      <c r="AE252" s="122">
        <v>0</v>
      </c>
      <c r="AF252" s="122"/>
      <c r="AG252" s="122"/>
      <c r="AH252" s="122"/>
      <c r="AI252" s="122"/>
      <c r="AJ252" s="122"/>
      <c r="AK252" s="122">
        <v>0</v>
      </c>
      <c r="AL252" s="122"/>
      <c r="AM252" s="122"/>
      <c r="AN252" s="122"/>
      <c r="AO252" s="122"/>
      <c r="AP252" s="122"/>
      <c r="AQ252" s="122">
        <v>0</v>
      </c>
      <c r="AR252" s="122"/>
      <c r="AS252" s="122"/>
      <c r="AT252" s="122"/>
      <c r="AU252" s="122"/>
      <c r="AV252" s="122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</row>
    <row r="253" spans="1:79" s="18" customFormat="1" ht="13" x14ac:dyDescent="0.3"/>
    <row r="254" spans="1:79" s="18" customFormat="1" ht="12.5" customHeight="1" x14ac:dyDescent="0.3">
      <c r="A254" s="45" t="s">
        <v>271</v>
      </c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</row>
    <row r="255" spans="1:79" s="18" customFormat="1" ht="15" hidden="1" customHeight="1" x14ac:dyDescent="0.3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  <c r="BL255" s="160"/>
    </row>
    <row r="256" spans="1:79" s="18" customFormat="1" ht="15" hidden="1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pans="1:64" s="18" customFormat="1" ht="13" x14ac:dyDescent="0.3"/>
    <row r="258" spans="1:64" s="18" customFormat="1" ht="14" x14ac:dyDescent="0.3">
      <c r="A258" s="45" t="s">
        <v>272</v>
      </c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</row>
    <row r="259" spans="1:64" s="18" customFormat="1" ht="14" x14ac:dyDescent="0.3">
      <c r="A259" s="45" t="s">
        <v>273</v>
      </c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</row>
    <row r="260" spans="1:64" s="18" customFormat="1" ht="15" customHeight="1" x14ac:dyDescent="0.3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  <c r="BL260" s="160"/>
    </row>
    <row r="261" spans="1:64" s="18" customFormat="1" ht="15" hidden="1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pans="1:64" s="18" customFormat="1" ht="13" hidden="1" x14ac:dyDescent="0.3"/>
    <row r="263" spans="1:64" s="18" customFormat="1" ht="13" x14ac:dyDescent="0.3"/>
    <row r="264" spans="1:64" s="18" customFormat="1" ht="19" customHeight="1" x14ac:dyDescent="0.3">
      <c r="A264" s="46" t="s">
        <v>202</v>
      </c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23"/>
      <c r="AC264" s="23"/>
      <c r="AD264" s="23"/>
      <c r="AE264" s="23"/>
      <c r="AF264" s="23"/>
      <c r="AG264" s="23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23"/>
      <c r="AR264" s="23"/>
      <c r="AS264" s="23"/>
      <c r="AT264" s="23"/>
      <c r="AU264" s="157" t="s">
        <v>240</v>
      </c>
      <c r="AV264" s="158"/>
      <c r="AW264" s="158"/>
      <c r="AX264" s="158"/>
      <c r="AY264" s="158"/>
      <c r="AZ264" s="158"/>
      <c r="BA264" s="158"/>
      <c r="BB264" s="158"/>
      <c r="BC264" s="158"/>
      <c r="BD264" s="158"/>
      <c r="BE264" s="158"/>
      <c r="BF264" s="158"/>
    </row>
    <row r="265" spans="1:64" s="18" customFormat="1" ht="12.75" customHeight="1" x14ac:dyDescent="0.3">
      <c r="AB265" s="14"/>
      <c r="AC265" s="14"/>
      <c r="AD265" s="14"/>
      <c r="AE265" s="14"/>
      <c r="AF265" s="14"/>
      <c r="AG265" s="14"/>
      <c r="AH265" s="159" t="s">
        <v>1</v>
      </c>
      <c r="AI265" s="159"/>
      <c r="AJ265" s="159"/>
      <c r="AK265" s="159"/>
      <c r="AL265" s="159"/>
      <c r="AM265" s="159"/>
      <c r="AN265" s="159"/>
      <c r="AO265" s="159"/>
      <c r="AP265" s="159"/>
      <c r="AQ265" s="14"/>
      <c r="AR265" s="14"/>
      <c r="AS265" s="14"/>
      <c r="AT265" s="14"/>
      <c r="AU265" s="159" t="s">
        <v>159</v>
      </c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</row>
    <row r="266" spans="1:64" s="18" customFormat="1" ht="14" x14ac:dyDescent="0.3">
      <c r="AB266" s="14"/>
      <c r="AC266" s="14"/>
      <c r="AD266" s="14"/>
      <c r="AE266" s="14"/>
      <c r="AF266" s="14"/>
      <c r="AG266" s="14"/>
      <c r="AH266" s="24"/>
      <c r="AI266" s="24"/>
      <c r="AJ266" s="24"/>
      <c r="AK266" s="24"/>
      <c r="AL266" s="24"/>
      <c r="AM266" s="24"/>
      <c r="AN266" s="24"/>
      <c r="AO266" s="24"/>
      <c r="AP266" s="24"/>
      <c r="AQ266" s="14"/>
      <c r="AR266" s="14"/>
      <c r="AS266" s="14"/>
      <c r="AT266" s="1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</row>
    <row r="267" spans="1:64" s="18" customFormat="1" ht="18" customHeight="1" x14ac:dyDescent="0.3">
      <c r="A267" s="46" t="s">
        <v>203</v>
      </c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4"/>
      <c r="AC267" s="14"/>
      <c r="AD267" s="14"/>
      <c r="AE267" s="14"/>
      <c r="AF267" s="14"/>
      <c r="AG267" s="14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4"/>
      <c r="AR267" s="14"/>
      <c r="AS267" s="14"/>
      <c r="AT267" s="14"/>
      <c r="AU267" s="157" t="s">
        <v>241</v>
      </c>
      <c r="AV267" s="158"/>
      <c r="AW267" s="158"/>
      <c r="AX267" s="158"/>
      <c r="AY267" s="158"/>
      <c r="AZ267" s="158"/>
      <c r="BA267" s="158"/>
      <c r="BB267" s="158"/>
      <c r="BC267" s="158"/>
      <c r="BD267" s="158"/>
      <c r="BE267" s="158"/>
      <c r="BF267" s="158"/>
    </row>
    <row r="268" spans="1:64" s="18" customFormat="1" ht="12" customHeight="1" x14ac:dyDescent="0.3">
      <c r="AB268" s="14"/>
      <c r="AC268" s="14"/>
      <c r="AD268" s="14"/>
      <c r="AE268" s="14"/>
      <c r="AF268" s="14"/>
      <c r="AG268" s="14"/>
      <c r="AH268" s="159" t="s">
        <v>1</v>
      </c>
      <c r="AI268" s="159"/>
      <c r="AJ268" s="159"/>
      <c r="AK268" s="159"/>
      <c r="AL268" s="159"/>
      <c r="AM268" s="159"/>
      <c r="AN268" s="159"/>
      <c r="AO268" s="159"/>
      <c r="AP268" s="159"/>
      <c r="AQ268" s="14"/>
      <c r="AR268" s="14"/>
      <c r="AS268" s="14"/>
      <c r="AT268" s="14"/>
      <c r="AU268" s="159" t="s">
        <v>159</v>
      </c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</row>
  </sheetData>
  <mergeCells count="1811">
    <mergeCell ref="Z177:AB177"/>
    <mergeCell ref="AC177:AE177"/>
    <mergeCell ref="AF177:AH177"/>
    <mergeCell ref="AI177:AK177"/>
    <mergeCell ref="AL177:AN177"/>
    <mergeCell ref="AO177:AQ177"/>
    <mergeCell ref="AR177:AT177"/>
    <mergeCell ref="AU177:AW177"/>
    <mergeCell ref="AX177:AZ177"/>
    <mergeCell ref="BA177:BC177"/>
    <mergeCell ref="BD177:BF177"/>
    <mergeCell ref="BG177:BI177"/>
    <mergeCell ref="BJ177:BL177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AX239:BB239"/>
    <mergeCell ref="BC239:BG239"/>
    <mergeCell ref="BH239:BL239"/>
    <mergeCell ref="Q237:U237"/>
    <mergeCell ref="V237:Y237"/>
    <mergeCell ref="Z237:AD237"/>
    <mergeCell ref="AE237:AI237"/>
    <mergeCell ref="A236:F236"/>
    <mergeCell ref="G236:P236"/>
    <mergeCell ref="Q236:U236"/>
    <mergeCell ref="BT128:BX128"/>
    <mergeCell ref="AP125:AT125"/>
    <mergeCell ref="AU125:AY125"/>
    <mergeCell ref="AZ125:BD125"/>
    <mergeCell ref="BE125:BI125"/>
    <mergeCell ref="BJ125:BN125"/>
    <mergeCell ref="BO125:BS125"/>
    <mergeCell ref="BT125:BX125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T236:AW236"/>
    <mergeCell ref="AX236:BB236"/>
    <mergeCell ref="BC236:BG236"/>
    <mergeCell ref="BH236:BL236"/>
    <mergeCell ref="A237:F237"/>
    <mergeCell ref="G237:P237"/>
    <mergeCell ref="BU61:BY61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T124:BX124"/>
    <mergeCell ref="AP126:AT126"/>
    <mergeCell ref="AU126:AY126"/>
    <mergeCell ref="AZ126:BD126"/>
    <mergeCell ref="AP124:AT124"/>
    <mergeCell ref="AU124:AY124"/>
    <mergeCell ref="AZ124:BD124"/>
    <mergeCell ref="BE124:BI124"/>
    <mergeCell ref="BJ124:BN124"/>
    <mergeCell ref="BO124:BS124"/>
    <mergeCell ref="A125:C125"/>
    <mergeCell ref="D125:P125"/>
    <mergeCell ref="Q125:U125"/>
    <mergeCell ref="V125:AE125"/>
    <mergeCell ref="AF125:AJ125"/>
    <mergeCell ref="AW252:BD252"/>
    <mergeCell ref="BE252:BL252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K250:AP250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E249:AJ249"/>
    <mergeCell ref="AK249:AP249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V236:Y236"/>
    <mergeCell ref="Z236:AD236"/>
    <mergeCell ref="AE236:AI236"/>
    <mergeCell ref="AJ236:AN236"/>
    <mergeCell ref="AO236:AS236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T224:Y224"/>
    <mergeCell ref="Z224:AD224"/>
    <mergeCell ref="AE224:AJ224"/>
    <mergeCell ref="AK224:AP224"/>
    <mergeCell ref="AQ224:AV224"/>
    <mergeCell ref="AW224:BA224"/>
    <mergeCell ref="AJ235:AN235"/>
    <mergeCell ref="AO235:AS235"/>
    <mergeCell ref="AT235:AW235"/>
    <mergeCell ref="AQ221:AV221"/>
    <mergeCell ref="AW221:BA221"/>
    <mergeCell ref="BB221:BF221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BG221:BL221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V208:Z208"/>
    <mergeCell ref="AA208:AE208"/>
    <mergeCell ref="AK199:AO199"/>
    <mergeCell ref="AP199:AT199"/>
    <mergeCell ref="AU199:AY199"/>
    <mergeCell ref="AZ199:BD199"/>
    <mergeCell ref="A199:F199"/>
    <mergeCell ref="G199:S199"/>
    <mergeCell ref="T199:Z199"/>
    <mergeCell ref="AA199:AE199"/>
    <mergeCell ref="AF199:AJ199"/>
    <mergeCell ref="AF179:AH179"/>
    <mergeCell ref="AI179:AK179"/>
    <mergeCell ref="AL179:AN179"/>
    <mergeCell ref="AO179:AQ179"/>
    <mergeCell ref="AU196:AY196"/>
    <mergeCell ref="AZ196:BD196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BE190:BI190"/>
    <mergeCell ref="BJ190:BN190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Z190:BD190"/>
    <mergeCell ref="BJ179:BL179"/>
    <mergeCell ref="AR179:AT179"/>
    <mergeCell ref="AU179:AW179"/>
    <mergeCell ref="AX179:AZ179"/>
    <mergeCell ref="BA179:BC179"/>
    <mergeCell ref="BD179:BF179"/>
    <mergeCell ref="AU188:AY188"/>
    <mergeCell ref="AZ188:BD188"/>
    <mergeCell ref="BE188:BI188"/>
    <mergeCell ref="BJ188:BN188"/>
    <mergeCell ref="BG179:BI179"/>
    <mergeCell ref="AP189:AT189"/>
    <mergeCell ref="AU189:AY189"/>
    <mergeCell ref="AZ189:BD189"/>
    <mergeCell ref="BE189:BI189"/>
    <mergeCell ref="T189:Z189"/>
    <mergeCell ref="AA189:AE189"/>
    <mergeCell ref="AP186:AT186"/>
    <mergeCell ref="AU186:AY186"/>
    <mergeCell ref="AZ186:BD186"/>
    <mergeCell ref="BE186:BI186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Y160:BC160"/>
    <mergeCell ref="BD160:BH160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2:BC162"/>
    <mergeCell ref="BD162:BH162"/>
    <mergeCell ref="BI162:BM162"/>
    <mergeCell ref="BN162:BR162"/>
    <mergeCell ref="A164:T164"/>
    <mergeCell ref="U164:Y164"/>
    <mergeCell ref="Z164:AD164"/>
    <mergeCell ref="AE164:AI164"/>
    <mergeCell ref="AJ164:AN164"/>
    <mergeCell ref="AO164:AS164"/>
    <mergeCell ref="AO161:AS161"/>
    <mergeCell ref="AT161:AX161"/>
    <mergeCell ref="AY161:BC161"/>
    <mergeCell ref="A160:T160"/>
    <mergeCell ref="BE151:BI151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6:BI146"/>
    <mergeCell ref="V143:AE143"/>
    <mergeCell ref="AF143:AJ143"/>
    <mergeCell ref="AK143:AO143"/>
    <mergeCell ref="AP143:AT143"/>
    <mergeCell ref="AU143:AY143"/>
    <mergeCell ref="BE133:BI133"/>
    <mergeCell ref="BJ133:BN133"/>
    <mergeCell ref="BO133:BS133"/>
    <mergeCell ref="BT133:BX133"/>
    <mergeCell ref="BT132:BX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AP132:AT132"/>
    <mergeCell ref="AU132:AY132"/>
    <mergeCell ref="AZ132:BD132"/>
    <mergeCell ref="BE132:BI132"/>
    <mergeCell ref="BJ132:BN132"/>
    <mergeCell ref="BO132:BS132"/>
    <mergeCell ref="BE131:BI131"/>
    <mergeCell ref="BJ131:BN131"/>
    <mergeCell ref="BO131:BS131"/>
    <mergeCell ref="BT131:BX131"/>
    <mergeCell ref="A132:C132"/>
    <mergeCell ref="D132:P132"/>
    <mergeCell ref="Q132:U132"/>
    <mergeCell ref="V132:AE132"/>
    <mergeCell ref="AF132:AJ132"/>
    <mergeCell ref="AK132:AO132"/>
    <mergeCell ref="BT130:BX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AP130:AT130"/>
    <mergeCell ref="AU130:AY130"/>
    <mergeCell ref="AZ130:BD130"/>
    <mergeCell ref="BE130:BI130"/>
    <mergeCell ref="BJ130:BN130"/>
    <mergeCell ref="BO130:BS130"/>
    <mergeCell ref="A130:C130"/>
    <mergeCell ref="D130:P130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9:BI129"/>
    <mergeCell ref="BJ129:BN129"/>
    <mergeCell ref="BO129:BS129"/>
    <mergeCell ref="BT129:BX129"/>
    <mergeCell ref="BE128:BI128"/>
    <mergeCell ref="BJ128:BN128"/>
    <mergeCell ref="BO128:BS128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K125:AO125"/>
    <mergeCell ref="BE123:BI123"/>
    <mergeCell ref="BJ123:BN123"/>
    <mergeCell ref="BO123:BS123"/>
    <mergeCell ref="A124:C124"/>
    <mergeCell ref="D124:P124"/>
    <mergeCell ref="Q124:U124"/>
    <mergeCell ref="V124:AE124"/>
    <mergeCell ref="AF124:AJ124"/>
    <mergeCell ref="AK124:AO124"/>
    <mergeCell ref="BT122:BX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P122:AT122"/>
    <mergeCell ref="AU122:AY122"/>
    <mergeCell ref="AZ122:BD122"/>
    <mergeCell ref="BE122:BI122"/>
    <mergeCell ref="BJ122:BN122"/>
    <mergeCell ref="BO122:BS122"/>
    <mergeCell ref="A122:C122"/>
    <mergeCell ref="D122:P122"/>
    <mergeCell ref="Q122:U122"/>
    <mergeCell ref="V122:AE122"/>
    <mergeCell ref="AF122:AJ122"/>
    <mergeCell ref="AK122:AO122"/>
    <mergeCell ref="AZ119:BD119"/>
    <mergeCell ref="AP118:AT118"/>
    <mergeCell ref="AU118:AY118"/>
    <mergeCell ref="AZ118:BD118"/>
    <mergeCell ref="BE118:BI118"/>
    <mergeCell ref="BJ118:BN118"/>
    <mergeCell ref="BO118:BS118"/>
    <mergeCell ref="A118:C118"/>
    <mergeCell ref="D118:P118"/>
    <mergeCell ref="Q118:U118"/>
    <mergeCell ref="V118:AE118"/>
    <mergeCell ref="AF118:AJ118"/>
    <mergeCell ref="AK118:AO118"/>
    <mergeCell ref="BE119:BI119"/>
    <mergeCell ref="BJ119:BN119"/>
    <mergeCell ref="BO119:BS119"/>
    <mergeCell ref="BT123:BX123"/>
    <mergeCell ref="BQ102:BT102"/>
    <mergeCell ref="BU102:BY102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U120:AY120"/>
    <mergeCell ref="AZ120:BD120"/>
    <mergeCell ref="BE120:BI120"/>
    <mergeCell ref="BJ120:BN120"/>
    <mergeCell ref="BO120:BS120"/>
    <mergeCell ref="AU121:AY121"/>
    <mergeCell ref="AZ121:BD121"/>
    <mergeCell ref="BE121:BI121"/>
    <mergeCell ref="BJ121:BN121"/>
    <mergeCell ref="BO121:BS121"/>
    <mergeCell ref="BT121:BX121"/>
    <mergeCell ref="A121:C121"/>
    <mergeCell ref="D121:P121"/>
    <mergeCell ref="Q121:U121"/>
    <mergeCell ref="V121:AE121"/>
    <mergeCell ref="AF121:AJ121"/>
    <mergeCell ref="AK121:AO121"/>
    <mergeCell ref="AP121:AT121"/>
    <mergeCell ref="BT120:BX120"/>
    <mergeCell ref="BT119:BX119"/>
    <mergeCell ref="BT118:BX118"/>
    <mergeCell ref="BG83:BK83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Q101:BT101"/>
    <mergeCell ref="BU101:BY101"/>
    <mergeCell ref="AX100:BA100"/>
    <mergeCell ref="BB100:BF100"/>
    <mergeCell ref="BG100:BK100"/>
    <mergeCell ref="BL100:BP100"/>
    <mergeCell ref="BQ100:BT100"/>
    <mergeCell ref="X82:AB82"/>
    <mergeCell ref="AC82:AG82"/>
    <mergeCell ref="AH82:AL82"/>
    <mergeCell ref="AM82:AQ82"/>
    <mergeCell ref="AR82:AV82"/>
    <mergeCell ref="AW82:BA82"/>
    <mergeCell ref="BB82:BF82"/>
    <mergeCell ref="BU100:BY100"/>
    <mergeCell ref="BQ99:BT99"/>
    <mergeCell ref="BU99:BY99"/>
    <mergeCell ref="A100:C100"/>
    <mergeCell ref="D100:T100"/>
    <mergeCell ref="U100:Y100"/>
    <mergeCell ref="Z100:AD10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AC80:AG80"/>
    <mergeCell ref="AH80:AL80"/>
    <mergeCell ref="AM80:AQ80"/>
    <mergeCell ref="AR80:AV80"/>
    <mergeCell ref="AW80:BA80"/>
    <mergeCell ref="BB80:BF80"/>
    <mergeCell ref="BB62:BF62"/>
    <mergeCell ref="BG62:BK62"/>
    <mergeCell ref="BB78:BF78"/>
    <mergeCell ref="BG78:BK78"/>
    <mergeCell ref="AR76:AV76"/>
    <mergeCell ref="AW76:BA76"/>
    <mergeCell ref="BB76:BF76"/>
    <mergeCell ref="BG76:BK76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BL62:BP62"/>
    <mergeCell ref="BQ62:BT62"/>
    <mergeCell ref="BU62:BY62"/>
    <mergeCell ref="BU60:BY60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0:AW60"/>
    <mergeCell ref="AX60:BA60"/>
    <mergeCell ref="BB60:BF60"/>
    <mergeCell ref="BG60:BK60"/>
    <mergeCell ref="BL60:BP60"/>
    <mergeCell ref="BQ60:BT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B61:BF61"/>
    <mergeCell ref="BG61:BK61"/>
    <mergeCell ref="BL61:BP61"/>
    <mergeCell ref="BQ61:BT61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H46:AL46"/>
    <mergeCell ref="AM46:AQ46"/>
    <mergeCell ref="AR46:AV46"/>
    <mergeCell ref="AW44:BA44"/>
    <mergeCell ref="BB44:BF44"/>
    <mergeCell ref="BG44:BK44"/>
    <mergeCell ref="AH45:AL45"/>
    <mergeCell ref="AM45:AQ45"/>
    <mergeCell ref="AR45:AV45"/>
    <mergeCell ref="AH44:AL44"/>
    <mergeCell ref="AM44:AQ44"/>
    <mergeCell ref="AR44:AV44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AW42:BA42"/>
    <mergeCell ref="BB42:BF42"/>
    <mergeCell ref="BG42:BK42"/>
    <mergeCell ref="AW40:BA40"/>
    <mergeCell ref="BB40:BF40"/>
    <mergeCell ref="BG40:BK40"/>
    <mergeCell ref="A41:D41"/>
    <mergeCell ref="E41:W41"/>
    <mergeCell ref="A267:AA267"/>
    <mergeCell ref="AH267:AP267"/>
    <mergeCell ref="AU267:BF267"/>
    <mergeCell ref="AH268:AP268"/>
    <mergeCell ref="AU268:BF268"/>
    <mergeCell ref="A31:D31"/>
    <mergeCell ref="E31:T31"/>
    <mergeCell ref="U31:Y31"/>
    <mergeCell ref="Z31:AD31"/>
    <mergeCell ref="AE31:AH31"/>
    <mergeCell ref="A260:BL260"/>
    <mergeCell ref="A264:AA264"/>
    <mergeCell ref="AH264:AP264"/>
    <mergeCell ref="AU264:BF264"/>
    <mergeCell ref="AH265:AP265"/>
    <mergeCell ref="AU265:BF265"/>
    <mergeCell ref="AW248:BD248"/>
    <mergeCell ref="BE248:BL248"/>
    <mergeCell ref="A254:BL254"/>
    <mergeCell ref="A255:BL255"/>
    <mergeCell ref="A258:BL258"/>
    <mergeCell ref="A259:BL259"/>
    <mergeCell ref="A249:F249"/>
    <mergeCell ref="G249:S249"/>
    <mergeCell ref="T249:Y249"/>
    <mergeCell ref="Z249:AD249"/>
    <mergeCell ref="AQ247:AV247"/>
    <mergeCell ref="AW247:BD247"/>
    <mergeCell ref="BE247:BL247"/>
    <mergeCell ref="A248:F248"/>
    <mergeCell ref="G248:S248"/>
    <mergeCell ref="T248:Y248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22:AP222"/>
    <mergeCell ref="AQ222:AV222"/>
    <mergeCell ref="AW222:BA222"/>
    <mergeCell ref="BB222:BF222"/>
    <mergeCell ref="BG222:BL222"/>
    <mergeCell ref="A228:BL228"/>
    <mergeCell ref="BB223:BF223"/>
    <mergeCell ref="BG223:BL223"/>
    <mergeCell ref="A224:F224"/>
    <mergeCell ref="G224:S224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6:BF226"/>
    <mergeCell ref="BG226:BL226"/>
    <mergeCell ref="BB225:BF225"/>
    <mergeCell ref="BG225:BL225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AK221:AP221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A208:M208"/>
    <mergeCell ref="N208:U208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197:F197"/>
    <mergeCell ref="G197:S197"/>
    <mergeCell ref="T197:Z197"/>
    <mergeCell ref="AA197:AE197"/>
    <mergeCell ref="AF197:AJ197"/>
    <mergeCell ref="AK197:AO197"/>
    <mergeCell ref="AA194:AO194"/>
    <mergeCell ref="AP194:BD194"/>
    <mergeCell ref="AA195:AE195"/>
    <mergeCell ref="AF195:AJ195"/>
    <mergeCell ref="AK195:AO195"/>
    <mergeCell ref="BO188:BS188"/>
    <mergeCell ref="A188:F188"/>
    <mergeCell ref="G188:S188"/>
    <mergeCell ref="T188:Z188"/>
    <mergeCell ref="AA188:AE188"/>
    <mergeCell ref="AF188:AJ188"/>
    <mergeCell ref="AK188:AO188"/>
    <mergeCell ref="BO190:BS190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BO189:BS189"/>
    <mergeCell ref="AF189:AJ189"/>
    <mergeCell ref="AK189:AO189"/>
    <mergeCell ref="AP188:AT188"/>
    <mergeCell ref="BJ189:BN189"/>
    <mergeCell ref="A189:F189"/>
    <mergeCell ref="G189:S189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6:BC176"/>
    <mergeCell ref="BD176:BF176"/>
    <mergeCell ref="BG176:BI176"/>
    <mergeCell ref="BJ176:BL176"/>
    <mergeCell ref="A182:BL182"/>
    <mergeCell ref="A183:BS183"/>
    <mergeCell ref="AF178:AH178"/>
    <mergeCell ref="AI178:AK178"/>
    <mergeCell ref="AL178:AN178"/>
    <mergeCell ref="AO178:AQ178"/>
    <mergeCell ref="AI176:AK176"/>
    <mergeCell ref="AL176:AN176"/>
    <mergeCell ref="AO176:AQ176"/>
    <mergeCell ref="AR176:AT176"/>
    <mergeCell ref="AU176:AW176"/>
    <mergeCell ref="AX176:AZ176"/>
    <mergeCell ref="BJ178:BL178"/>
    <mergeCell ref="A179:C179"/>
    <mergeCell ref="D179:V179"/>
    <mergeCell ref="W179:Y179"/>
    <mergeCell ref="Z179:AB179"/>
    <mergeCell ref="AC179:AE179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AR178:AT178"/>
    <mergeCell ref="AU178:AW178"/>
    <mergeCell ref="AX178:AZ178"/>
    <mergeCell ref="BA178:BC178"/>
    <mergeCell ref="BD178:BF178"/>
    <mergeCell ref="BG178:BI178"/>
    <mergeCell ref="A178:C178"/>
    <mergeCell ref="D178:V178"/>
    <mergeCell ref="W178:Y178"/>
    <mergeCell ref="Z178:AB178"/>
    <mergeCell ref="AC178:AE178"/>
    <mergeCell ref="A177:C177"/>
    <mergeCell ref="D177:V177"/>
    <mergeCell ref="W177:Y177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U160:Y160"/>
    <mergeCell ref="Z160:AD160"/>
    <mergeCell ref="AE160:AI160"/>
    <mergeCell ref="AJ160:AN160"/>
    <mergeCell ref="AO160:AS160"/>
    <mergeCell ref="AT160:AX160"/>
    <mergeCell ref="BN158:BR158"/>
    <mergeCell ref="BD161:BH161"/>
    <mergeCell ref="BI161:BM161"/>
    <mergeCell ref="BN161:BR161"/>
    <mergeCell ref="U162:Y162"/>
    <mergeCell ref="Z162:AD162"/>
    <mergeCell ref="AE162:AI162"/>
    <mergeCell ref="AJ162:AN162"/>
    <mergeCell ref="AO162:AS162"/>
    <mergeCell ref="AT162:AX162"/>
    <mergeCell ref="W171:AH171"/>
    <mergeCell ref="AI171:AT171"/>
    <mergeCell ref="AU171:AZ171"/>
    <mergeCell ref="BA171:BF171"/>
    <mergeCell ref="AT159:AX159"/>
    <mergeCell ref="AY159:BC159"/>
    <mergeCell ref="BD159:BH159"/>
    <mergeCell ref="BI159:BM159"/>
    <mergeCell ref="BN159:BR159"/>
    <mergeCell ref="A170:BL170"/>
    <mergeCell ref="BI160:BM160"/>
    <mergeCell ref="BN160:BR160"/>
    <mergeCell ref="A161:T161"/>
    <mergeCell ref="U161:Y161"/>
    <mergeCell ref="A159:T159"/>
    <mergeCell ref="U159:Y159"/>
    <mergeCell ref="Z159:AD159"/>
    <mergeCell ref="AE159:AI159"/>
    <mergeCell ref="AJ159:AN159"/>
    <mergeCell ref="AO159:AS159"/>
    <mergeCell ref="A162:T162"/>
    <mergeCell ref="A171:C173"/>
    <mergeCell ref="U156:Y156"/>
    <mergeCell ref="Z156:AD156"/>
    <mergeCell ref="AE156:AI156"/>
    <mergeCell ref="AJ156:AN156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O158:AS158"/>
    <mergeCell ref="AT158:AX158"/>
    <mergeCell ref="AY158:BC158"/>
    <mergeCell ref="BD158:BH158"/>
    <mergeCell ref="BI158:BM158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D171:V173"/>
    <mergeCell ref="Z161:AD161"/>
    <mergeCell ref="AE161:AI161"/>
    <mergeCell ref="AJ161:AN161"/>
    <mergeCell ref="BE144:BI144"/>
    <mergeCell ref="A145:C145"/>
    <mergeCell ref="D145:P145"/>
    <mergeCell ref="Q145:U145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155:T156"/>
    <mergeCell ref="U155:AD155"/>
    <mergeCell ref="AE155:AN155"/>
    <mergeCell ref="AO155:AX155"/>
    <mergeCell ref="AY155:BH155"/>
    <mergeCell ref="BI155:BR155"/>
    <mergeCell ref="AP140:AT140"/>
    <mergeCell ref="AU140:AY140"/>
    <mergeCell ref="AZ140:BD140"/>
    <mergeCell ref="BE140:BI140"/>
    <mergeCell ref="A153:BL153"/>
    <mergeCell ref="A154:BR154"/>
    <mergeCell ref="BE141:BI141"/>
    <mergeCell ref="A142:C142"/>
    <mergeCell ref="D142:P142"/>
    <mergeCell ref="Q142:U142"/>
    <mergeCell ref="AK142:AO142"/>
    <mergeCell ref="AP142:AT142"/>
    <mergeCell ref="AU142:AY142"/>
    <mergeCell ref="AZ142:BD142"/>
    <mergeCell ref="A141:C141"/>
    <mergeCell ref="D141:P141"/>
    <mergeCell ref="A140:C140"/>
    <mergeCell ref="D140:P140"/>
    <mergeCell ref="Q140:U140"/>
    <mergeCell ref="V140:AE140"/>
    <mergeCell ref="AF140:AJ140"/>
    <mergeCell ref="AK140:AO140"/>
    <mergeCell ref="BE142:BI142"/>
    <mergeCell ref="A143:C143"/>
    <mergeCell ref="D143:P143"/>
    <mergeCell ref="Q143:U143"/>
    <mergeCell ref="AZ143:BD143"/>
    <mergeCell ref="AP139:AT139"/>
    <mergeCell ref="AU139:AY139"/>
    <mergeCell ref="AZ139:BD139"/>
    <mergeCell ref="BE139:BI139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V142:AE142"/>
    <mergeCell ref="AF142:AJ142"/>
    <mergeCell ref="Q141:U141"/>
    <mergeCell ref="V141:AE141"/>
    <mergeCell ref="AF141:AJ141"/>
    <mergeCell ref="AK141:AO141"/>
    <mergeCell ref="AP141:AT141"/>
    <mergeCell ref="AU141:AY141"/>
    <mergeCell ref="AZ141:BD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U119:AY119"/>
    <mergeCell ref="AU116:BI116"/>
    <mergeCell ref="AO110:AS110"/>
    <mergeCell ref="AT110:AX110"/>
    <mergeCell ref="AY110:BC110"/>
    <mergeCell ref="BD110:BH110"/>
    <mergeCell ref="A114:BL114"/>
    <mergeCell ref="A115:BL115"/>
    <mergeCell ref="AT111:AX111"/>
    <mergeCell ref="AY111:BC111"/>
    <mergeCell ref="BD111:BH111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J116:BX116"/>
    <mergeCell ref="AF117:AJ117"/>
    <mergeCell ref="AK117:AO117"/>
    <mergeCell ref="AP117:AT117"/>
    <mergeCell ref="AU117:AY117"/>
    <mergeCell ref="AZ117:BD117"/>
    <mergeCell ref="BE117:BI117"/>
    <mergeCell ref="BJ117:BN117"/>
    <mergeCell ref="BO117:BS117"/>
    <mergeCell ref="BT117:BX117"/>
    <mergeCell ref="A116:C117"/>
    <mergeCell ref="A110:C110"/>
    <mergeCell ref="D110:T110"/>
    <mergeCell ref="U110:Y110"/>
    <mergeCell ref="Z110:AD110"/>
    <mergeCell ref="AE110:AI110"/>
    <mergeCell ref="AJ110:AN110"/>
    <mergeCell ref="A111:C111"/>
    <mergeCell ref="D111:T111"/>
    <mergeCell ref="U111:Y111"/>
    <mergeCell ref="Z111:AD111"/>
    <mergeCell ref="AE111:AI111"/>
    <mergeCell ref="AJ111:AN111"/>
    <mergeCell ref="AO111:AS111"/>
    <mergeCell ref="A120:C120"/>
    <mergeCell ref="D120:P120"/>
    <mergeCell ref="Q120:U120"/>
    <mergeCell ref="V120:AE120"/>
    <mergeCell ref="AF120:AJ120"/>
    <mergeCell ref="AK120:AO120"/>
    <mergeCell ref="A119:C119"/>
    <mergeCell ref="D119:P119"/>
    <mergeCell ref="Q119:U119"/>
    <mergeCell ref="V119:AE119"/>
    <mergeCell ref="AF119:AJ119"/>
    <mergeCell ref="AK119:AO119"/>
    <mergeCell ref="AP119:AT119"/>
    <mergeCell ref="D116:P117"/>
    <mergeCell ref="Q116:U117"/>
    <mergeCell ref="V116:AE117"/>
    <mergeCell ref="AF116:AT116"/>
    <mergeCell ref="AP120:AT12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8:C108"/>
    <mergeCell ref="D108:T108"/>
    <mergeCell ref="U108:Y108"/>
    <mergeCell ref="Z108:AD108"/>
    <mergeCell ref="AE108:AI108"/>
    <mergeCell ref="AJ108:AN108"/>
    <mergeCell ref="AE107:AI107"/>
    <mergeCell ref="AJ107:AN107"/>
    <mergeCell ref="AO107:AS107"/>
    <mergeCell ref="AT107:AX107"/>
    <mergeCell ref="AY107:BC107"/>
    <mergeCell ref="BD107:BH107"/>
    <mergeCell ref="AO109:AS109"/>
    <mergeCell ref="AT109:AX109"/>
    <mergeCell ref="AY109:BC109"/>
    <mergeCell ref="BD109:BH109"/>
    <mergeCell ref="A104:BL104"/>
    <mergeCell ref="A105:BH105"/>
    <mergeCell ref="A106:C107"/>
    <mergeCell ref="D106:T107"/>
    <mergeCell ref="U106:AN106"/>
    <mergeCell ref="AO106:BH106"/>
    <mergeCell ref="U107:Y107"/>
    <mergeCell ref="Z107:AD107"/>
    <mergeCell ref="AN101:AR101"/>
    <mergeCell ref="AS101:AW101"/>
    <mergeCell ref="AX101:BA101"/>
    <mergeCell ref="BB101:BF101"/>
    <mergeCell ref="BG101:BK101"/>
    <mergeCell ref="BL101:BP101"/>
    <mergeCell ref="A101:C101"/>
    <mergeCell ref="D101:T101"/>
    <mergeCell ref="U101:Y101"/>
    <mergeCell ref="Z101:AD101"/>
    <mergeCell ref="AE101:AH101"/>
    <mergeCell ref="AI101:AM101"/>
    <mergeCell ref="BB102:BF102"/>
    <mergeCell ref="BG102:BK102"/>
    <mergeCell ref="BL102:BP102"/>
    <mergeCell ref="AE100:AH100"/>
    <mergeCell ref="AI100:AM100"/>
    <mergeCell ref="AN100:AR100"/>
    <mergeCell ref="AS100:AW100"/>
    <mergeCell ref="AN99:AR99"/>
    <mergeCell ref="AS99:AW99"/>
    <mergeCell ref="AX99:BA99"/>
    <mergeCell ref="BB99:BF99"/>
    <mergeCell ref="BG99:BK99"/>
    <mergeCell ref="BL99:BP99"/>
    <mergeCell ref="A99:C99"/>
    <mergeCell ref="D99:T99"/>
    <mergeCell ref="U99:Y99"/>
    <mergeCell ref="Z99:AD99"/>
    <mergeCell ref="AE99:AH99"/>
    <mergeCell ref="AI99:AM99"/>
    <mergeCell ref="AX98:BA98"/>
    <mergeCell ref="BB98:BF98"/>
    <mergeCell ref="BG98:BK98"/>
    <mergeCell ref="BL98:BP98"/>
    <mergeCell ref="BQ98:BT98"/>
    <mergeCell ref="BU98:BY98"/>
    <mergeCell ref="U98:Y98"/>
    <mergeCell ref="Z98:AD98"/>
    <mergeCell ref="AE98:AH98"/>
    <mergeCell ref="AI98:AM98"/>
    <mergeCell ref="AN98:AR98"/>
    <mergeCell ref="AS98:AW98"/>
    <mergeCell ref="BB91:BF91"/>
    <mergeCell ref="BG91:BK91"/>
    <mergeCell ref="A94:BL94"/>
    <mergeCell ref="A95:BL95"/>
    <mergeCell ref="A96:BY96"/>
    <mergeCell ref="A97:C98"/>
    <mergeCell ref="D97:T98"/>
    <mergeCell ref="U97:AM97"/>
    <mergeCell ref="AN97:BF97"/>
    <mergeCell ref="BG97:BY97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A87:E88"/>
    <mergeCell ref="F87:W88"/>
    <mergeCell ref="X87:AQ87"/>
    <mergeCell ref="AR87:BK87"/>
    <mergeCell ref="X88:AB88"/>
    <mergeCell ref="AC88:AG88"/>
    <mergeCell ref="AH88:AL88"/>
    <mergeCell ref="AM88:AQ88"/>
    <mergeCell ref="AR88:AV88"/>
    <mergeCell ref="AW88:BA88"/>
    <mergeCell ref="A85:BL85"/>
    <mergeCell ref="A86:BK86"/>
    <mergeCell ref="BG79:BK79"/>
    <mergeCell ref="A80:D80"/>
    <mergeCell ref="E80:W80"/>
    <mergeCell ref="X80:AB80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AR78:AV78"/>
    <mergeCell ref="AW78:BA78"/>
    <mergeCell ref="BG81:BK81"/>
    <mergeCell ref="A82:D82"/>
    <mergeCell ref="E82:W82"/>
    <mergeCell ref="A77:D77"/>
    <mergeCell ref="E77:W77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6:BY56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46:D46"/>
    <mergeCell ref="E46:W46"/>
    <mergeCell ref="X46:AB46"/>
    <mergeCell ref="AC46:AG46"/>
    <mergeCell ref="A45:D45"/>
    <mergeCell ref="E45:W45"/>
    <mergeCell ref="X45:AB45"/>
    <mergeCell ref="AC45:AG45"/>
    <mergeCell ref="E44:W44"/>
    <mergeCell ref="X44:AB44"/>
    <mergeCell ref="AC44:AG44"/>
    <mergeCell ref="A43:D43"/>
    <mergeCell ref="E43:W43"/>
    <mergeCell ref="X43:AB43"/>
    <mergeCell ref="AC43:AG43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BU30:BY30"/>
    <mergeCell ref="A36:BL36"/>
    <mergeCell ref="AI31:AM31"/>
    <mergeCell ref="AN31:AR31"/>
    <mergeCell ref="AS31:AW31"/>
    <mergeCell ref="AX31:BA31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X28:BA28"/>
    <mergeCell ref="BB28:BF28"/>
    <mergeCell ref="BG28:BK28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D163:BH163"/>
    <mergeCell ref="BI163:BM163"/>
    <mergeCell ref="BN163:BR163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</mergeCells>
  <conditionalFormatting sqref="A101 A176:A177 A110">
    <cfRule type="cellIs" dxfId="51" priority="56" stopIfTrue="1" operator="equal">
      <formula>A100</formula>
    </cfRule>
  </conditionalFormatting>
  <conditionalFormatting sqref="A120:C120 A140:C140">
    <cfRule type="cellIs" dxfId="50" priority="57" stopIfTrue="1" operator="equal">
      <formula>A119</formula>
    </cfRule>
    <cfRule type="cellIs" dxfId="49" priority="58" stopIfTrue="1" operator="equal">
      <formula>0</formula>
    </cfRule>
  </conditionalFormatting>
  <conditionalFormatting sqref="A102">
    <cfRule type="cellIs" dxfId="48" priority="55" stopIfTrue="1" operator="equal">
      <formula>A101</formula>
    </cfRule>
  </conditionalFormatting>
  <conditionalFormatting sqref="A112">
    <cfRule type="cellIs" dxfId="47" priority="790" stopIfTrue="1" operator="equal">
      <formula>A110</formula>
    </cfRule>
  </conditionalFormatting>
  <conditionalFormatting sqref="A111">
    <cfRule type="cellIs" dxfId="46" priority="53" stopIfTrue="1" operator="equal">
      <formula>A110</formula>
    </cfRule>
  </conditionalFormatting>
  <conditionalFormatting sqref="A178">
    <cfRule type="cellIs" dxfId="45" priority="3" stopIfTrue="1" operator="equal">
      <formula>A176</formula>
    </cfRule>
  </conditionalFormatting>
  <conditionalFormatting sqref="A121:C121">
    <cfRule type="cellIs" dxfId="44" priority="50" stopIfTrue="1" operator="equal">
      <formula>A120</formula>
    </cfRule>
    <cfRule type="cellIs" dxfId="43" priority="51" stopIfTrue="1" operator="equal">
      <formula>0</formula>
    </cfRule>
  </conditionalFormatting>
  <conditionalFormatting sqref="A122:C122">
    <cfRule type="cellIs" dxfId="42" priority="48" stopIfTrue="1" operator="equal">
      <formula>A121</formula>
    </cfRule>
    <cfRule type="cellIs" dxfId="41" priority="49" stopIfTrue="1" operator="equal">
      <formula>0</formula>
    </cfRule>
  </conditionalFormatting>
  <conditionalFormatting sqref="A123:C123">
    <cfRule type="cellIs" dxfId="40" priority="46" stopIfTrue="1" operator="equal">
      <formula>A122</formula>
    </cfRule>
    <cfRule type="cellIs" dxfId="39" priority="47" stopIfTrue="1" operator="equal">
      <formula>0</formula>
    </cfRule>
  </conditionalFormatting>
  <conditionalFormatting sqref="A124:C124 A125">
    <cfRule type="cellIs" dxfId="38" priority="44" stopIfTrue="1" operator="equal">
      <formula>A123</formula>
    </cfRule>
    <cfRule type="cellIs" dxfId="37" priority="45" stopIfTrue="1" operator="equal">
      <formula>0</formula>
    </cfRule>
  </conditionalFormatting>
  <conditionalFormatting sqref="A126:C126">
    <cfRule type="cellIs" dxfId="36" priority="42" stopIfTrue="1" operator="equal">
      <formula>A124</formula>
    </cfRule>
    <cfRule type="cellIs" dxfId="35" priority="43" stopIfTrue="1" operator="equal">
      <formula>0</formula>
    </cfRule>
  </conditionalFormatting>
  <conditionalFormatting sqref="A127:C127">
    <cfRule type="cellIs" dxfId="34" priority="40" stopIfTrue="1" operator="equal">
      <formula>A126</formula>
    </cfRule>
    <cfRule type="cellIs" dxfId="33" priority="41" stopIfTrue="1" operator="equal">
      <formula>0</formula>
    </cfRule>
  </conditionalFormatting>
  <conditionalFormatting sqref="A128:C128 A129">
    <cfRule type="cellIs" dxfId="32" priority="38" stopIfTrue="1" operator="equal">
      <formula>A127</formula>
    </cfRule>
    <cfRule type="cellIs" dxfId="31" priority="39" stopIfTrue="1" operator="equal">
      <formula>0</formula>
    </cfRule>
  </conditionalFormatting>
  <conditionalFormatting sqref="A130:C130">
    <cfRule type="cellIs" dxfId="30" priority="36" stopIfTrue="1" operator="equal">
      <formula>A128</formula>
    </cfRule>
    <cfRule type="cellIs" dxfId="29" priority="37" stopIfTrue="1" operator="equal">
      <formula>0</formula>
    </cfRule>
  </conditionalFormatting>
  <conditionalFormatting sqref="A131:C131">
    <cfRule type="cellIs" dxfId="28" priority="34" stopIfTrue="1" operator="equal">
      <formula>A130</formula>
    </cfRule>
    <cfRule type="cellIs" dxfId="27" priority="35" stopIfTrue="1" operator="equal">
      <formula>0</formula>
    </cfRule>
  </conditionalFormatting>
  <conditionalFormatting sqref="A132:C132">
    <cfRule type="cellIs" dxfId="26" priority="32" stopIfTrue="1" operator="equal">
      <formula>A131</formula>
    </cfRule>
    <cfRule type="cellIs" dxfId="25" priority="33" stopIfTrue="1" operator="equal">
      <formula>0</formula>
    </cfRule>
  </conditionalFormatting>
  <conditionalFormatting sqref="A133:C133">
    <cfRule type="cellIs" dxfId="24" priority="30" stopIfTrue="1" operator="equal">
      <formula>A132</formula>
    </cfRule>
    <cfRule type="cellIs" dxfId="23" priority="31" stopIfTrue="1" operator="equal">
      <formula>0</formula>
    </cfRule>
  </conditionalFormatting>
  <conditionalFormatting sqref="A141:C141">
    <cfRule type="cellIs" dxfId="22" priority="26" stopIfTrue="1" operator="equal">
      <formula>A140</formula>
    </cfRule>
    <cfRule type="cellIs" dxfId="21" priority="27" stopIfTrue="1" operator="equal">
      <formula>0</formula>
    </cfRule>
  </conditionalFormatting>
  <conditionalFormatting sqref="A142:C142">
    <cfRule type="cellIs" dxfId="20" priority="24" stopIfTrue="1" operator="equal">
      <formula>A141</formula>
    </cfRule>
    <cfRule type="cellIs" dxfId="19" priority="25" stopIfTrue="1" operator="equal">
      <formula>0</formula>
    </cfRule>
  </conditionalFormatting>
  <conditionalFormatting sqref="A143:C143">
    <cfRule type="cellIs" dxfId="18" priority="22" stopIfTrue="1" operator="equal">
      <formula>A142</formula>
    </cfRule>
    <cfRule type="cellIs" dxfId="17" priority="23" stopIfTrue="1" operator="equal">
      <formula>0</formula>
    </cfRule>
  </conditionalFormatting>
  <conditionalFormatting sqref="A144:C144">
    <cfRule type="cellIs" dxfId="16" priority="20" stopIfTrue="1" operator="equal">
      <formula>A143</formula>
    </cfRule>
    <cfRule type="cellIs" dxfId="15" priority="21" stopIfTrue="1" operator="equal">
      <formula>0</formula>
    </cfRule>
  </conditionalFormatting>
  <conditionalFormatting sqref="A145:C145">
    <cfRule type="cellIs" dxfId="14" priority="18" stopIfTrue="1" operator="equal">
      <formula>A144</formula>
    </cfRule>
    <cfRule type="cellIs" dxfId="13" priority="19" stopIfTrue="1" operator="equal">
      <formula>0</formula>
    </cfRule>
  </conditionalFormatting>
  <conditionalFormatting sqref="A146:C146">
    <cfRule type="cellIs" dxfId="12" priority="16" stopIfTrue="1" operator="equal">
      <formula>A145</formula>
    </cfRule>
    <cfRule type="cellIs" dxfId="11" priority="17" stopIfTrue="1" operator="equal">
      <formula>0</formula>
    </cfRule>
  </conditionalFormatting>
  <conditionalFormatting sqref="A147:C147">
    <cfRule type="cellIs" dxfId="10" priority="14" stopIfTrue="1" operator="equal">
      <formula>A146</formula>
    </cfRule>
    <cfRule type="cellIs" dxfId="9" priority="15" stopIfTrue="1" operator="equal">
      <formula>0</formula>
    </cfRule>
  </conditionalFormatting>
  <conditionalFormatting sqref="A148:C148">
    <cfRule type="cellIs" dxfId="8" priority="12" stopIfTrue="1" operator="equal">
      <formula>A147</formula>
    </cfRule>
    <cfRule type="cellIs" dxfId="7" priority="13" stopIfTrue="1" operator="equal">
      <formula>0</formula>
    </cfRule>
  </conditionalFormatting>
  <conditionalFormatting sqref="A149:C149">
    <cfRule type="cellIs" dxfId="6" priority="10" stopIfTrue="1" operator="equal">
      <formula>A148</formula>
    </cfRule>
    <cfRule type="cellIs" dxfId="5" priority="11" stopIfTrue="1" operator="equal">
      <formula>0</formula>
    </cfRule>
  </conditionalFormatting>
  <conditionalFormatting sqref="A150:C150">
    <cfRule type="cellIs" dxfId="4" priority="8" stopIfTrue="1" operator="equal">
      <formula>A149</formula>
    </cfRule>
    <cfRule type="cellIs" dxfId="3" priority="9" stopIfTrue="1" operator="equal">
      <formula>0</formula>
    </cfRule>
  </conditionalFormatting>
  <conditionalFormatting sqref="A151:C151">
    <cfRule type="cellIs" dxfId="2" priority="6" stopIfTrue="1" operator="equal">
      <formula>A150</formula>
    </cfRule>
    <cfRule type="cellIs" dxfId="1" priority="7" stopIfTrue="1" operator="equal">
      <formula>0</formula>
    </cfRule>
  </conditionalFormatting>
  <conditionalFormatting sqref="A179">
    <cfRule type="cellIs" dxfId="0" priority="2" stopIfTrue="1" operator="equal">
      <formula>A178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КПК1115063</vt:lpstr>
      <vt:lpstr>'Додаток2 КПК1115063'!Область_друку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2024-12-18T12:17:24Z</cp:lastPrinted>
  <dcterms:created xsi:type="dcterms:W3CDTF">2016-07-02T12:27:50Z</dcterms:created>
  <dcterms:modified xsi:type="dcterms:W3CDTF">2024-12-18T13:57:52Z</dcterms:modified>
</cp:coreProperties>
</file>