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Запити ПЦМ\"/>
    </mc:Choice>
  </mc:AlternateContent>
  <bookViews>
    <workbookView xWindow="390" yWindow="1010" windowWidth="27800" windowHeight="14390" tabRatio="522"/>
  </bookViews>
  <sheets>
    <sheet name="Додаток2 КПК1115032" sheetId="12" r:id="rId1"/>
  </sheets>
  <definedNames>
    <definedName name="_xlnm.Print_Area" localSheetId="0">'Додаток2 КПК1115032'!$A$1:$BY$251</definedName>
  </definedNames>
  <calcPr calcId="152511"/>
</workbook>
</file>

<file path=xl/calcChain.xml><?xml version="1.0" encoding="utf-8"?>
<calcChain xmlns="http://schemas.openxmlformats.org/spreadsheetml/2006/main">
  <c r="AO150" i="12" l="1"/>
  <c r="AO151" i="12" l="1"/>
  <c r="AO154" i="12"/>
  <c r="BJ120" i="12" l="1"/>
  <c r="AU167" i="12" l="1"/>
  <c r="AU168" i="12"/>
  <c r="AU169" i="12"/>
  <c r="AU166" i="12"/>
  <c r="AL169" i="12"/>
  <c r="AI169" i="12"/>
  <c r="AL168" i="12"/>
  <c r="AI168" i="12"/>
  <c r="AL167" i="12"/>
  <c r="AI167" i="12"/>
  <c r="AL166" i="12"/>
  <c r="AI166" i="12"/>
  <c r="Z169" i="12"/>
  <c r="W169" i="12"/>
  <c r="Z168" i="12"/>
  <c r="W168" i="12"/>
  <c r="Z167" i="12"/>
  <c r="W167" i="12"/>
  <c r="Z166" i="12"/>
  <c r="W166" i="12"/>
  <c r="AE154" i="12"/>
  <c r="AE151" i="12"/>
  <c r="AE150" i="12"/>
  <c r="U154" i="12"/>
  <c r="U152" i="12"/>
  <c r="U151" i="12"/>
  <c r="U150" i="12"/>
  <c r="BJ122" i="12"/>
  <c r="BJ117" i="12" l="1"/>
  <c r="BE116" i="12"/>
  <c r="BJ116" i="12" l="1"/>
  <c r="BJ119" i="12" s="1"/>
  <c r="BT119" i="12" s="1"/>
  <c r="BJ114" i="12"/>
  <c r="BJ113" i="12"/>
  <c r="BT113" i="12" s="1"/>
  <c r="Q227" i="12"/>
  <c r="BA167" i="12"/>
  <c r="BG167" i="12" s="1"/>
  <c r="BA168" i="12"/>
  <c r="BG168" i="12" s="1"/>
  <c r="BA169" i="12"/>
  <c r="BG169" i="12" s="1"/>
  <c r="BA170" i="12"/>
  <c r="BA171" i="12"/>
  <c r="BA166" i="12"/>
  <c r="BG166" i="12" s="1"/>
  <c r="AT156" i="12"/>
  <c r="BD156" i="12"/>
  <c r="BI152" i="12"/>
  <c r="BI153" i="12"/>
  <c r="AY151" i="12"/>
  <c r="BI151" i="12" s="1"/>
  <c r="AY152" i="12"/>
  <c r="AY153" i="12"/>
  <c r="AY154" i="12"/>
  <c r="BI154" i="12" s="1"/>
  <c r="AY150" i="12"/>
  <c r="BI150" i="12" s="1"/>
  <c r="AF140" i="12"/>
  <c r="AJ156" i="12"/>
  <c r="AO156" i="12"/>
  <c r="Z156" i="12"/>
  <c r="AE156" i="12"/>
  <c r="U156" i="12"/>
  <c r="BE142" i="12"/>
  <c r="AP142" i="12"/>
  <c r="BT122" i="12"/>
  <c r="BT120" i="12"/>
  <c r="BT114" i="12"/>
  <c r="BT115" i="12"/>
  <c r="BT117" i="12"/>
  <c r="AY156" i="12" l="1"/>
  <c r="BI156" i="12"/>
  <c r="BT116" i="12"/>
  <c r="T236" i="12"/>
  <c r="T235" i="12"/>
  <c r="T217" i="12"/>
  <c r="AP192" i="12"/>
  <c r="BT112" i="12" l="1"/>
  <c r="BJ112" i="12"/>
  <c r="AP193" i="12" l="1"/>
  <c r="AA193" i="12"/>
  <c r="AA192" i="12"/>
  <c r="U100" i="12"/>
  <c r="U99" i="12"/>
  <c r="X72" i="12"/>
  <c r="X71" i="12"/>
  <c r="AR44" i="12"/>
  <c r="AO99" i="12" s="1"/>
  <c r="AO100" i="12" s="1"/>
  <c r="X44" i="12"/>
  <c r="AR71" i="12" l="1"/>
  <c r="AR72" i="12" s="1"/>
  <c r="Q226" i="12"/>
  <c r="AP184" i="12"/>
  <c r="AP183" i="12"/>
  <c r="BE122" i="12" l="1"/>
  <c r="BE120" i="12"/>
  <c r="BE119" i="12"/>
  <c r="BE117" i="12"/>
  <c r="BE113" i="12"/>
  <c r="BE112" i="12"/>
  <c r="AN91" i="12"/>
  <c r="AN90" i="12"/>
  <c r="AN55" i="12"/>
  <c r="AN54" i="12"/>
  <c r="AN33" i="12"/>
  <c r="Z236" i="12" l="1"/>
  <c r="Z235" i="12"/>
  <c r="Z217" i="12"/>
  <c r="Z216" i="12"/>
  <c r="AA184" i="12"/>
  <c r="AA183" i="12"/>
  <c r="AP122" i="12"/>
  <c r="AP120" i="12"/>
  <c r="AP119" i="12"/>
  <c r="AP117" i="12"/>
  <c r="AP116" i="12"/>
  <c r="AP114" i="12"/>
  <c r="AP113" i="12"/>
  <c r="AP112" i="12"/>
  <c r="AF112" i="12"/>
  <c r="AP110" i="12"/>
  <c r="U91" i="12"/>
  <c r="U90" i="12"/>
  <c r="U55" i="12"/>
  <c r="U54" i="12"/>
  <c r="U33" i="12"/>
  <c r="Z173" i="12" l="1"/>
  <c r="AF137" i="12"/>
  <c r="AP137" i="12" s="1"/>
  <c r="AU137" i="12" s="1"/>
  <c r="BE137" i="12" s="1"/>
  <c r="AC173" i="12"/>
  <c r="AF173" i="12"/>
  <c r="AO173" i="12"/>
  <c r="AR173" i="12"/>
  <c r="AX173" i="12"/>
  <c r="BD173" i="12"/>
  <c r="BJ173" i="12"/>
  <c r="BN156" i="12"/>
  <c r="AP140" i="12"/>
  <c r="AF133" i="12"/>
  <c r="AP133" i="12" s="1"/>
  <c r="AU133" i="12" s="1"/>
  <c r="BE133" i="12" s="1"/>
  <c r="AU140" i="12" l="1"/>
  <c r="BE140" i="12" s="1"/>
  <c r="BG173" i="12"/>
  <c r="BA173" i="12"/>
  <c r="AU173" i="12"/>
  <c r="AL173" i="12"/>
  <c r="AI173" i="12"/>
  <c r="W173" i="12"/>
  <c r="AO226" i="12"/>
  <c r="AO227" i="12" s="1"/>
  <c r="AU132" i="12"/>
  <c r="BE132" i="12" s="1"/>
  <c r="AF132" i="12"/>
  <c r="AP132" i="12" s="1"/>
  <c r="BG54" i="12"/>
  <c r="BG90" i="12" s="1"/>
  <c r="BG91" i="12" s="1"/>
  <c r="BG33" i="12"/>
  <c r="BE183" i="12" s="1"/>
  <c r="BE184" i="12" s="1"/>
  <c r="AF136" i="12" l="1"/>
  <c r="AF139" i="12" s="1"/>
  <c r="BG55" i="12"/>
  <c r="BH227" i="12"/>
  <c r="AT227" i="12"/>
  <c r="AJ227" i="12"/>
  <c r="BH226" i="12"/>
  <c r="AT226" i="12"/>
  <c r="AJ226" i="12"/>
  <c r="BG217" i="12"/>
  <c r="AQ217" i="12"/>
  <c r="BG216" i="12"/>
  <c r="AQ216" i="12"/>
  <c r="AZ193" i="12"/>
  <c r="AK193" i="12"/>
  <c r="AZ192" i="12"/>
  <c r="AK192" i="12"/>
  <c r="BO184" i="12"/>
  <c r="AZ184" i="12"/>
  <c r="AK184" i="12"/>
  <c r="BO183" i="12"/>
  <c r="AZ183" i="12"/>
  <c r="AK183" i="12"/>
  <c r="BD100" i="12"/>
  <c r="AJ100" i="12"/>
  <c r="BD99" i="12"/>
  <c r="AJ99" i="12"/>
  <c r="BU91" i="12"/>
  <c r="BB91" i="12"/>
  <c r="AI91" i="12"/>
  <c r="BU90" i="12"/>
  <c r="BB90" i="12"/>
  <c r="AI90" i="12"/>
  <c r="BG80" i="12"/>
  <c r="AM80" i="12"/>
  <c r="BG72" i="12"/>
  <c r="AM72" i="12"/>
  <c r="BG71" i="12"/>
  <c r="AM71" i="12"/>
  <c r="BU63" i="12"/>
  <c r="BB63" i="12"/>
  <c r="AI63" i="12"/>
  <c r="BU55" i="12"/>
  <c r="BB55" i="12"/>
  <c r="AI55" i="12"/>
  <c r="BU54" i="12"/>
  <c r="BB54" i="12"/>
  <c r="AI54" i="12"/>
  <c r="BG44" i="12"/>
  <c r="AM44" i="12"/>
  <c r="BG43" i="12"/>
  <c r="AM43" i="12"/>
  <c r="BG42" i="12"/>
  <c r="AM42" i="12"/>
  <c r="BG41" i="12"/>
  <c r="AM41" i="12"/>
  <c r="BU33" i="12"/>
  <c r="BB33" i="12"/>
  <c r="AI33" i="12"/>
  <c r="BU32" i="12"/>
  <c r="BB32" i="12"/>
  <c r="AI32" i="12"/>
  <c r="BU31" i="12"/>
  <c r="BB31" i="12"/>
  <c r="AI31" i="12"/>
  <c r="BU30" i="12"/>
  <c r="BB30" i="12"/>
  <c r="AI30" i="12"/>
  <c r="AP139" i="12" l="1"/>
  <c r="AP136" i="12"/>
  <c r="AU136" i="12" s="1"/>
  <c r="AU139" i="12" s="1"/>
  <c r="BE136" i="12" l="1"/>
  <c r="BE139" i="12"/>
</calcChain>
</file>

<file path=xl/sharedStrings.xml><?xml version="1.0" encoding="utf-8"?>
<sst xmlns="http://schemas.openxmlformats.org/spreadsheetml/2006/main" count="737" uniqueCount="266">
  <si>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</si>
  <si>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</si>
  <si>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</si>
  <si>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</si>
  <si>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</si>
  <si>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</si>
  <si>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</si>
  <si>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</si>
  <si>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</si>
  <si>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</si>
  <si>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</si>
  <si>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</si>
  <si>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</si>
  <si>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</si>
  <si>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</si>
  <si>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</si>
  <si>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</si>
  <si>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</si>
  <si>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</si>
  <si>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</si>
  <si>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</si>
  <si>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</si>
  <si>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</si>
  <si>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</si>
  <si>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</si>
  <si>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</si>
  <si>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</si>
  <si>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</si>
  <si>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</si>
  <si>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</si>
  <si>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</si>
  <si>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</si>
  <si>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</si>
  <si>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</si>
  <si>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</si>
  <si>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</si>
  <si>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</si>
  <si>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</si>
  <si>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</si>
  <si>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</si>
  <si>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</si>
  <si>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</si>
  <si>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</si>
  <si>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</si>
  <si>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</si>
  <si>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</si>
  <si>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</si>
  <si>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</si>
  <si>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</si>
  <si>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</si>
  <si>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</si>
  <si>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</si>
  <si>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</si>
  <si>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</si>
  <si>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</si>
  <si>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</si>
  <si>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</si>
  <si>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</si>
  <si>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</si>
  <si>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</si>
  <si>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</si>
  <si>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</si>
  <si>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</si>
  <si>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</si>
  <si>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</si>
  <si>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</si>
  <si>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</si>
  <si>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</si>
  <si>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</si>
  <si>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</si>
  <si>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</si>
  <si>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</si>
  <si>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</si>
  <si>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</si>
  <si>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</si>
  <si>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</si>
  <si>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</si>
  <si>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</si>
  <si>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</si>
  <si>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</si>
  <si>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</si>
  <si>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</si>
  <si>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</si>
  <si>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</si>
  <si>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</si>
  <si>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</si>
  <si>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</si>
  <si>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</si>
  <si>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</si>
  <si>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</si>
  <si>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</si>
  <si>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</si>
  <si>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</si>
  <si>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</si>
  <si>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</si>
  <si>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</si>
  <si>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</si>
  <si>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</si>
  <si>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</si>
  <si>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</si>
  <si>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</si>
  <si>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</si>
  <si>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</si>
  <si>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</si>
  <si>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</si>
  <si>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</si>
  <si>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</si>
  <si>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</si>
  <si>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</si>
  <si>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</si>
  <si>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</si>
  <si>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</si>
  <si>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</si>
  <si>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</si>
  <si>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</si>
  <si>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</si>
  <si>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</si>
  <si>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</si>
  <si>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</si>
  <si>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</si>
  <si>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</si>
  <si>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</si>
  <si>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</si>
  <si>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</si>
  <si>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</si>
  <si>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</si>
  <si>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</si>
  <si>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</si>
  <si>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</si>
  <si>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</si>
  <si>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</si>
  <si>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</si>
  <si>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</si>
  <si>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</si>
  <si>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</si>
  <si>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</si>
  <si>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</si>
  <si>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</si>
  <si>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</si>
  <si>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</si>
  <si>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</si>
  <si>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</si>
  <si>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</si>
  <si>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</si>
  <si>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</si>
  <si>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</si>
  <si>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</si>
  <si>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</si>
  <si>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</si>
  <si>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</si>
  <si>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</si>
  <si>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</si>
  <si>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</si>
  <si>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</si>
  <si>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</si>
  <si>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</si>
  <si>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</si>
  <si>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</si>
  <si>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</si>
  <si>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</si>
  <si>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</si>
  <si>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</si>
  <si>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</si>
  <si>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</si>
  <si>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</si>
  <si>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</si>
  <si>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</si>
  <si>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</si>
  <si>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</si>
  <si>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</si>
  <si>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</si>
  <si>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</si>
  <si>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</si>
  <si>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</si>
  <si>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надходження спеціального фонду (розписати за видами надходжень)</t>
  </si>
  <si>
    <t>Кошти, що передаються із загального фонду бюджету до бюджету розвитку (спеціального фонду)</t>
  </si>
  <si>
    <t>затрат</t>
  </si>
  <si>
    <t xml:space="preserve">formula=RC[-16]+RC[-8]                          </t>
  </si>
  <si>
    <t>од.</t>
  </si>
  <si>
    <t>штатний розпис</t>
  </si>
  <si>
    <t>продукту</t>
  </si>
  <si>
    <t>ефективності</t>
  </si>
  <si>
    <t>розрахунок</t>
  </si>
  <si>
    <t>якості</t>
  </si>
  <si>
    <t>відс.</t>
  </si>
  <si>
    <t>Премії</t>
  </si>
  <si>
    <t>на оздоровлення при наданні щорічної відпустки</t>
  </si>
  <si>
    <t>у тому числі оплата праці  штатних одиниць за загальним фондом, що враховані також у спеціальному фонді</t>
  </si>
  <si>
    <t>з них штатні одиниці за загальним фондом, що враховані також у спеціальному фонді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</si>
  <si>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</si>
  <si>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Управління молоді та спорту Хмельницької міської ради</t>
  </si>
  <si>
    <t>Керівник установи</t>
  </si>
  <si>
    <t>Керівник фінансової служби</t>
  </si>
  <si>
    <t>22771264</t>
  </si>
  <si>
    <t>2256400000</t>
  </si>
  <si>
    <t>(грн)</t>
  </si>
  <si>
    <t>Дебіторська заборгованість на 01.01.2023</t>
  </si>
  <si>
    <t>2024 рік</t>
  </si>
  <si>
    <t>2025 рік</t>
  </si>
  <si>
    <t>2026 рік (прогноз)</t>
  </si>
  <si>
    <t>Управлiння молодi та спорту Хмельницької мiської ради</t>
  </si>
  <si>
    <t>Субсидії та поточні трансферти підприємствам (установам, організаціям)</t>
  </si>
  <si>
    <t>осіб</t>
  </si>
  <si>
    <t>Створення належних умов для функціонування дитячо-юнацьких спортивних шкіл фізкультурно-спортивних товариств</t>
  </si>
  <si>
    <t>зведення планів по мережі, штатах</t>
  </si>
  <si>
    <t>зведені кошториси</t>
  </si>
  <si>
    <t>у тому числі тренерів, осіб.</t>
  </si>
  <si>
    <t>тарифікаційні списки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</si>
  <si>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</si>
  <si>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план спортивних заходів</t>
  </si>
  <si>
    <t>кількість учнів, що взяли участь у регіональних спортивних змаганнях</t>
  </si>
  <si>
    <t>середні витрати на утримання одного учня дитячо-юнацьких спортивних шкіл фізкультурно-спортивних товариств</t>
  </si>
  <si>
    <t>середньомісячна заробітна плата працівника дитячо-юнацької спортивної школи фізкультурно-спортивного товариства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</si>
  <si>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</si>
  <si>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 -спортивної спрямованості</t>
  </si>
  <si>
    <t>Фінансова підтримка дитячо-юнацьких спортивних шкіл фізкультурно-спортивних товариств</t>
  </si>
  <si>
    <t>0810</t>
  </si>
  <si>
    <t>кількість дитячо-юнацьких спортивних шкіл фізкультурно-спортивних товариств</t>
  </si>
  <si>
    <t xml:space="preserve">обсяг витрат на фінансову підтримку дитячо-юнацьких спортивних шкіл фізкультурно-спортивних товариств </t>
  </si>
  <si>
    <t>кількість штатних працівників дитячо-юнацьких спортивних шкіл фізкультурно-спортивних товариств</t>
  </si>
  <si>
    <t>кількість учнів дитячо-юнацьких спортивних шкіл фізкультурно-спортивних товариств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</si>
  <si>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</si>
  <si>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</si>
  <si>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рішення десятої сесії ХМР
від 15.12.2021 року №25</t>
  </si>
  <si>
    <t>Василь ГОЛОВАТЮК</t>
  </si>
  <si>
    <t>Олена ШКЛЯРЕВСЬКА</t>
  </si>
  <si>
    <t>Обов’язкові виплати</t>
  </si>
  <si>
    <t>Доплати</t>
  </si>
  <si>
    <t>Матеріальна допомога</t>
  </si>
  <si>
    <t>Тренери-викладачі, інструктор- методист</t>
  </si>
  <si>
    <t>Адміністративний персонал</t>
  </si>
  <si>
    <t>Спеціалісти</t>
  </si>
  <si>
    <t>Робітники</t>
  </si>
  <si>
    <t>БЮДЖЕТНИЙ ЗАПИТ НА 2025-2027 РОКИ індивідуальний (Форма 2025-2)</t>
  </si>
  <si>
    <t>4. Мета та завдання бюджетної програми на 2025 - 2027 роки</t>
  </si>
  <si>
    <t>1) надходження для виконання бюджетної програми у 2023 - 2025 роках:</t>
  </si>
  <si>
    <t>2023 рік (звіт)</t>
  </si>
  <si>
    <t>2024 рік (затверджено)</t>
  </si>
  <si>
    <t>2025 рік (проект)</t>
  </si>
  <si>
    <t>2) надходження для виконання бюджетної програми  у 2026 - 2027 роках:</t>
  </si>
  <si>
    <t>2027 рік (прогноз)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</si>
  <si>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</si>
  <si>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</si>
  <si>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</si>
  <si>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</si>
  <si>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1) витрати за напрямами використання бюджетних коштів у 2023 - 2025 роках:</t>
  </si>
  <si>
    <t>2) витрати за напрямами використання бюджетних коштів у 2026 - 2027 роках:</t>
  </si>
  <si>
    <t>1) результативні показники бюджетної програми у 2023 - 2025 роках:</t>
  </si>
  <si>
    <t>2) результативні показники бюджетної програми у 2026 - 2027 роках:</t>
  </si>
  <si>
    <t>2024 рік (план)</t>
  </si>
  <si>
    <t>2026 рік</t>
  </si>
  <si>
    <t xml:space="preserve">2027 рік </t>
  </si>
  <si>
    <t>1) місцеві/регіональні програми, які виконуються в межах бюджетної програми у 2023 - 2025 роках: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</si>
  <si>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</si>
  <si>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</si>
  <si>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</si>
  <si>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>14. Бюджетні зобов’язання у 2023 - 2025 роках:</t>
  </si>
  <si>
    <t>1) кредиторська заборгованість місцевого бюджету у 2023 році:</t>
  </si>
  <si>
    <t xml:space="preserve">2) кредиторська заборгованість місцевого бюджету у 2024 - 2025 роках: </t>
  </si>
  <si>
    <t>2025  рік</t>
  </si>
  <si>
    <t>3) дебіторська заборгованість у 2023 - 2024 роках:</t>
  </si>
  <si>
    <t>Дебіторська заборгованість на 01.01.2024</t>
  </si>
  <si>
    <t>Очікувана дебіторська заборгованость  на 01.01.2025</t>
  </si>
  <si>
    <t>4) аналіз управління бюджетними зобов'язаннями та пропозиції щодо упорядкування бюджетних зобов'язань у 2025 році.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</si>
  <si>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</si>
  <si>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2023 році, та очікувані результати у 2024 році.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</si>
</sst>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4"/>
      <name val="Times New Roman"/>
      <family val="1"/>
      <charset val="204"/>
    </font>
    <font>
      <sz val="5"/>
      <name val="Times New Roman"/>
      <family val="1"/>
      <charset val="204"/>
    </font>
    <font>
      <b/>
      <sz val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12" fillId="0" borderId="0" xfId="0" applyFont="1" applyBorder="1" applyAlignment="1"/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17" fillId="0" borderId="0" xfId="0" applyFont="1"/>
    <xf numFmtId="0" fontId="4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6" xfId="0" quotePrefix="1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3" fontId="15" fillId="0" borderId="5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right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17" fillId="0" borderId="2" xfId="0" applyFont="1" applyBorder="1"/>
    <xf numFmtId="0" fontId="17" fillId="0" borderId="3" xfId="0" applyFont="1" applyBorder="1"/>
    <xf numFmtId="0" fontId="7" fillId="0" borderId="5" xfId="0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1" fillId="0" borderId="6" xfId="0" quotePrefix="1" applyFont="1" applyBorder="1" applyAlignment="1">
      <alignment horizontal="left" vertical="top" wrapText="1"/>
    </xf>
    <xf numFmtId="0" fontId="1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left" vertical="top" wrapText="1"/>
    </xf>
    <xf numFmtId="3" fontId="15" fillId="0" borderId="5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164" fontId="18" fillId="0" borderId="5" xfId="0" applyNumberFormat="1" applyFont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/>
    </xf>
    <xf numFmtId="0" fontId="22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/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/>
    <xf numFmtId="0" fontId="24" fillId="0" borderId="1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3" fontId="25" fillId="0" borderId="2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5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</cellXfs>
  <cellStyles count="1">
    <cellStyle name="Звичайний" xfId="0" builtinId="0"/>
  </cellStyles>
  <dxfs count="6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2"/>
  <sheetViews>
    <sheetView tabSelected="1" topLeftCell="A142" zoomScaleNormal="100" workbookViewId="0">
      <selection activeCell="BS146" sqref="A146:XFD147"/>
    </sheetView>
  </sheetViews>
  <sheetFormatPr defaultRowHeight="12.5" x14ac:dyDescent="0.25"/>
  <cols>
    <col min="1" max="78" width="2.81640625" customWidth="1"/>
    <col min="79" max="79" width="4" hidden="1" customWidth="1"/>
  </cols>
  <sheetData>
    <row r="1" spans="1:79" ht="57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35" t="s">
        <v>115</v>
      </c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</row>
    <row r="2" spans="1:79" ht="14.25" customHeight="1" x14ac:dyDescent="0.25">
      <c r="A2" s="36" t="s">
        <v>233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</row>
    <row r="4" spans="1:79" ht="14" customHeight="1" x14ac:dyDescent="0.25">
      <c r="A4" s="5" t="s">
        <v>159</v>
      </c>
      <c r="B4" s="29" t="s">
        <v>190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"/>
      <c r="AH4" s="31">
        <v>11</v>
      </c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"/>
      <c r="AT4" s="32" t="s">
        <v>193</v>
      </c>
      <c r="AU4" s="31"/>
      <c r="AV4" s="31"/>
      <c r="AW4" s="31"/>
      <c r="AX4" s="31"/>
      <c r="AY4" s="31"/>
      <c r="AZ4" s="31"/>
      <c r="BA4" s="31"/>
      <c r="BB4" s="9"/>
      <c r="BC4" s="3"/>
      <c r="BD4" s="3"/>
      <c r="BE4" s="6"/>
      <c r="BF4" s="6"/>
      <c r="BG4" s="6"/>
      <c r="BH4" s="6"/>
      <c r="BI4" s="6"/>
      <c r="BJ4" s="6"/>
      <c r="BK4" s="6"/>
      <c r="BL4" s="6"/>
    </row>
    <row r="5" spans="1:79" ht="24" customHeight="1" x14ac:dyDescent="0.25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2"/>
      <c r="AH5" s="34" t="s">
        <v>161</v>
      </c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2"/>
      <c r="AT5" s="34" t="s">
        <v>157</v>
      </c>
      <c r="AU5" s="34"/>
      <c r="AV5" s="34"/>
      <c r="AW5" s="34"/>
      <c r="AX5" s="34"/>
      <c r="AY5" s="34"/>
      <c r="AZ5" s="34"/>
      <c r="BA5" s="34"/>
      <c r="BB5" s="7"/>
      <c r="BC5" s="2"/>
      <c r="BD5" s="2"/>
      <c r="BE5" s="7"/>
      <c r="BF5" s="7"/>
      <c r="BG5" s="7"/>
      <c r="BH5" s="7"/>
      <c r="BI5" s="7"/>
      <c r="BJ5" s="7"/>
      <c r="BK5" s="7"/>
      <c r="BL5" s="7"/>
    </row>
    <row r="6" spans="1:79" x14ac:dyDescent="0.25">
      <c r="BE6" s="8"/>
      <c r="BF6" s="8"/>
      <c r="BG6" s="8"/>
      <c r="BH6" s="8"/>
      <c r="BI6" s="8"/>
      <c r="BJ6" s="8"/>
      <c r="BK6" s="8"/>
      <c r="BL6" s="8"/>
    </row>
    <row r="7" spans="1:79" ht="14" customHeight="1" x14ac:dyDescent="0.25">
      <c r="A7" s="5" t="s">
        <v>162</v>
      </c>
      <c r="B7" s="29" t="s">
        <v>200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"/>
      <c r="AH7" s="31">
        <v>111</v>
      </c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9"/>
      <c r="BC7" s="32" t="s">
        <v>193</v>
      </c>
      <c r="BD7" s="31"/>
      <c r="BE7" s="31"/>
      <c r="BF7" s="31"/>
      <c r="BG7" s="31"/>
      <c r="BH7" s="31"/>
      <c r="BI7" s="31"/>
      <c r="BJ7" s="31"/>
      <c r="BK7" s="9"/>
      <c r="BL7" s="6"/>
      <c r="BM7" s="10"/>
      <c r="BN7" s="10"/>
      <c r="BO7" s="10"/>
      <c r="BP7" s="9"/>
      <c r="BQ7" s="9"/>
      <c r="BR7" s="9"/>
      <c r="BS7" s="9"/>
      <c r="BT7" s="9"/>
      <c r="BU7" s="9"/>
      <c r="BV7" s="9"/>
      <c r="BW7" s="9"/>
    </row>
    <row r="8" spans="1:79" ht="24" customHeight="1" x14ac:dyDescent="0.25">
      <c r="A8" s="33" t="s">
        <v>155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2"/>
      <c r="AH8" s="34" t="s">
        <v>163</v>
      </c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7"/>
      <c r="BC8" s="34" t="s">
        <v>157</v>
      </c>
      <c r="BD8" s="34"/>
      <c r="BE8" s="34"/>
      <c r="BF8" s="34"/>
      <c r="BG8" s="34"/>
      <c r="BH8" s="34"/>
      <c r="BI8" s="34"/>
      <c r="BJ8" s="34"/>
      <c r="BK8" s="13"/>
      <c r="BL8" s="7"/>
      <c r="BM8" s="10"/>
      <c r="BN8" s="10"/>
      <c r="BO8" s="10"/>
      <c r="BP8" s="7"/>
      <c r="BQ8" s="7"/>
      <c r="BR8" s="7"/>
      <c r="BS8" s="7"/>
      <c r="BT8" s="7"/>
      <c r="BU8" s="7"/>
      <c r="BV8" s="7"/>
      <c r="BW8" s="7"/>
    </row>
    <row r="10" spans="1:79" ht="28" customHeight="1" x14ac:dyDescent="0.25">
      <c r="A10" s="5" t="s">
        <v>164</v>
      </c>
      <c r="B10" s="31">
        <v>1115032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N10" s="31">
        <v>5032</v>
      </c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9"/>
      <c r="AA10" s="53" t="s">
        <v>216</v>
      </c>
      <c r="AB10" s="53"/>
      <c r="AC10" s="53"/>
      <c r="AD10" s="53"/>
      <c r="AE10" s="53"/>
      <c r="AF10" s="53"/>
      <c r="AG10" s="53"/>
      <c r="AH10" s="53"/>
      <c r="AI10" s="53"/>
      <c r="AJ10" s="9"/>
      <c r="AK10" s="54" t="s">
        <v>215</v>
      </c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12"/>
      <c r="BL10" s="32" t="s">
        <v>194</v>
      </c>
      <c r="BM10" s="31"/>
      <c r="BN10" s="31"/>
      <c r="BO10" s="31"/>
      <c r="BP10" s="31"/>
      <c r="BQ10" s="31"/>
      <c r="BR10" s="31"/>
      <c r="BS10" s="31"/>
      <c r="BT10" s="9"/>
      <c r="BU10" s="9"/>
      <c r="BV10" s="9"/>
      <c r="BW10" s="9"/>
      <c r="BX10" s="9"/>
      <c r="BY10" s="9"/>
      <c r="BZ10" s="9"/>
      <c r="CA10" s="9"/>
    </row>
    <row r="11" spans="1:79" ht="25.5" customHeight="1" x14ac:dyDescent="0.25">
      <c r="B11" s="34" t="s">
        <v>165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N11" s="34" t="s">
        <v>167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7"/>
      <c r="AA11" s="55" t="s">
        <v>168</v>
      </c>
      <c r="AB11" s="55"/>
      <c r="AC11" s="55"/>
      <c r="AD11" s="55"/>
      <c r="AE11" s="55"/>
      <c r="AF11" s="55"/>
      <c r="AG11" s="55"/>
      <c r="AH11" s="55"/>
      <c r="AI11" s="55"/>
      <c r="AJ11" s="7"/>
      <c r="AK11" s="56" t="s">
        <v>166</v>
      </c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11"/>
      <c r="BL11" s="34" t="s">
        <v>158</v>
      </c>
      <c r="BM11" s="34"/>
      <c r="BN11" s="34"/>
      <c r="BO11" s="34"/>
      <c r="BP11" s="34"/>
      <c r="BQ11" s="34"/>
      <c r="BR11" s="34"/>
      <c r="BS11" s="34"/>
      <c r="BT11" s="7"/>
      <c r="BU11" s="7"/>
      <c r="BV11" s="7"/>
      <c r="BW11" s="7"/>
      <c r="BX11" s="7"/>
      <c r="BY11" s="7"/>
      <c r="BZ11" s="7"/>
      <c r="CA11" s="7"/>
    </row>
    <row r="13" spans="1:79" ht="14.25" customHeight="1" x14ac:dyDescent="0.25">
      <c r="A13" s="39" t="s">
        <v>234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</row>
    <row r="14" spans="1:79" ht="14.25" customHeight="1" x14ac:dyDescent="0.25">
      <c r="A14" s="39" t="s">
        <v>148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</row>
    <row r="15" spans="1:79" ht="41.5" customHeight="1" x14ac:dyDescent="0.25">
      <c r="A15" s="37" t="s">
        <v>208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</row>
    <row r="16" spans="1:79" ht="15" hidden="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9" ht="15" customHeight="1" x14ac:dyDescent="0.3">
      <c r="A17" s="52" t="s">
        <v>149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</row>
    <row r="18" spans="1:79" ht="15" customHeight="1" x14ac:dyDescent="0.25">
      <c r="A18" s="37" t="s">
        <v>214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</row>
    <row r="19" spans="1:79" ht="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9" ht="14.25" customHeight="1" x14ac:dyDescent="0.25">
      <c r="A20" s="39" t="s">
        <v>150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</row>
    <row r="21" spans="1:79" ht="28" customHeight="1" x14ac:dyDescent="0.25">
      <c r="A21" s="37" t="s">
        <v>189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</row>
    <row r="22" spans="1:79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9" ht="14.25" customHeight="1" x14ac:dyDescent="0.25">
      <c r="A23" s="39" t="s">
        <v>151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</row>
    <row r="24" spans="1:79" ht="14.25" customHeight="1" x14ac:dyDescent="0.25">
      <c r="A24" s="40" t="s">
        <v>235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</row>
    <row r="25" spans="1:79" ht="15" customHeight="1" x14ac:dyDescent="0.25">
      <c r="A25" s="41" t="s">
        <v>195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</row>
    <row r="26" spans="1:79" s="190" customFormat="1" ht="19.5" customHeight="1" x14ac:dyDescent="0.2">
      <c r="A26" s="186" t="s">
        <v>2</v>
      </c>
      <c r="B26" s="187"/>
      <c r="C26" s="187"/>
      <c r="D26" s="188"/>
      <c r="E26" s="186" t="s">
        <v>19</v>
      </c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9" t="s">
        <v>236</v>
      </c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 t="s">
        <v>237</v>
      </c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 t="s">
        <v>238</v>
      </c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</row>
    <row r="27" spans="1:79" s="190" customFormat="1" ht="24.5" customHeight="1" x14ac:dyDescent="0.2">
      <c r="A27" s="191"/>
      <c r="B27" s="192"/>
      <c r="C27" s="192"/>
      <c r="D27" s="193"/>
      <c r="E27" s="191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4" t="s">
        <v>4</v>
      </c>
      <c r="V27" s="195"/>
      <c r="W27" s="195"/>
      <c r="X27" s="195"/>
      <c r="Y27" s="196"/>
      <c r="Z27" s="194" t="s">
        <v>3</v>
      </c>
      <c r="AA27" s="195"/>
      <c r="AB27" s="195"/>
      <c r="AC27" s="195"/>
      <c r="AD27" s="196"/>
      <c r="AE27" s="194" t="s">
        <v>116</v>
      </c>
      <c r="AF27" s="195"/>
      <c r="AG27" s="195"/>
      <c r="AH27" s="196"/>
      <c r="AI27" s="194" t="s">
        <v>5</v>
      </c>
      <c r="AJ27" s="195"/>
      <c r="AK27" s="195"/>
      <c r="AL27" s="195"/>
      <c r="AM27" s="196"/>
      <c r="AN27" s="194" t="s">
        <v>4</v>
      </c>
      <c r="AO27" s="195"/>
      <c r="AP27" s="195"/>
      <c r="AQ27" s="195"/>
      <c r="AR27" s="196"/>
      <c r="AS27" s="194" t="s">
        <v>3</v>
      </c>
      <c r="AT27" s="195"/>
      <c r="AU27" s="195"/>
      <c r="AV27" s="195"/>
      <c r="AW27" s="196"/>
      <c r="AX27" s="194" t="s">
        <v>116</v>
      </c>
      <c r="AY27" s="195"/>
      <c r="AZ27" s="195"/>
      <c r="BA27" s="196"/>
      <c r="BB27" s="194" t="s">
        <v>96</v>
      </c>
      <c r="BC27" s="195"/>
      <c r="BD27" s="195"/>
      <c r="BE27" s="195"/>
      <c r="BF27" s="196"/>
      <c r="BG27" s="194" t="s">
        <v>4</v>
      </c>
      <c r="BH27" s="195"/>
      <c r="BI27" s="195"/>
      <c r="BJ27" s="195"/>
      <c r="BK27" s="196"/>
      <c r="BL27" s="194" t="s">
        <v>3</v>
      </c>
      <c r="BM27" s="195"/>
      <c r="BN27" s="195"/>
      <c r="BO27" s="195"/>
      <c r="BP27" s="196"/>
      <c r="BQ27" s="194" t="s">
        <v>116</v>
      </c>
      <c r="BR27" s="195"/>
      <c r="BS27" s="195"/>
      <c r="BT27" s="196"/>
      <c r="BU27" s="194" t="s">
        <v>97</v>
      </c>
      <c r="BV27" s="195"/>
      <c r="BW27" s="195"/>
      <c r="BX27" s="195"/>
      <c r="BY27" s="196"/>
    </row>
    <row r="28" spans="1:79" s="25" customFormat="1" ht="15" customHeight="1" x14ac:dyDescent="0.25">
      <c r="A28" s="57">
        <v>1</v>
      </c>
      <c r="B28" s="58"/>
      <c r="C28" s="58"/>
      <c r="D28" s="59"/>
      <c r="E28" s="57">
        <v>2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7">
        <v>3</v>
      </c>
      <c r="V28" s="58"/>
      <c r="W28" s="58"/>
      <c r="X28" s="58"/>
      <c r="Y28" s="59"/>
      <c r="Z28" s="57">
        <v>4</v>
      </c>
      <c r="AA28" s="58"/>
      <c r="AB28" s="58"/>
      <c r="AC28" s="58"/>
      <c r="AD28" s="59"/>
      <c r="AE28" s="57">
        <v>5</v>
      </c>
      <c r="AF28" s="58"/>
      <c r="AG28" s="58"/>
      <c r="AH28" s="59"/>
      <c r="AI28" s="57">
        <v>6</v>
      </c>
      <c r="AJ28" s="58"/>
      <c r="AK28" s="58"/>
      <c r="AL28" s="58"/>
      <c r="AM28" s="59"/>
      <c r="AN28" s="57">
        <v>7</v>
      </c>
      <c r="AO28" s="58"/>
      <c r="AP28" s="58"/>
      <c r="AQ28" s="58"/>
      <c r="AR28" s="59"/>
      <c r="AS28" s="57">
        <v>8</v>
      </c>
      <c r="AT28" s="58"/>
      <c r="AU28" s="58"/>
      <c r="AV28" s="58"/>
      <c r="AW28" s="59"/>
      <c r="AX28" s="57">
        <v>9</v>
      </c>
      <c r="AY28" s="58"/>
      <c r="AZ28" s="58"/>
      <c r="BA28" s="59"/>
      <c r="BB28" s="57">
        <v>10</v>
      </c>
      <c r="BC28" s="58"/>
      <c r="BD28" s="58"/>
      <c r="BE28" s="58"/>
      <c r="BF28" s="59"/>
      <c r="BG28" s="57">
        <v>11</v>
      </c>
      <c r="BH28" s="58"/>
      <c r="BI28" s="58"/>
      <c r="BJ28" s="58"/>
      <c r="BK28" s="59"/>
      <c r="BL28" s="57">
        <v>12</v>
      </c>
      <c r="BM28" s="58"/>
      <c r="BN28" s="58"/>
      <c r="BO28" s="58"/>
      <c r="BP28" s="59"/>
      <c r="BQ28" s="57">
        <v>13</v>
      </c>
      <c r="BR28" s="58"/>
      <c r="BS28" s="58"/>
      <c r="BT28" s="59"/>
      <c r="BU28" s="57">
        <v>14</v>
      </c>
      <c r="BV28" s="58"/>
      <c r="BW28" s="58"/>
      <c r="BX28" s="58"/>
      <c r="BY28" s="59"/>
    </row>
    <row r="29" spans="1:79" s="19" customFormat="1" ht="13.5" hidden="1" customHeight="1" x14ac:dyDescent="0.3">
      <c r="A29" s="60" t="s">
        <v>56</v>
      </c>
      <c r="B29" s="61"/>
      <c r="C29" s="61"/>
      <c r="D29" s="62"/>
      <c r="E29" s="60" t="s">
        <v>57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3" t="s">
        <v>65</v>
      </c>
      <c r="V29" s="64"/>
      <c r="W29" s="64"/>
      <c r="X29" s="64"/>
      <c r="Y29" s="65"/>
      <c r="Z29" s="63" t="s">
        <v>66</v>
      </c>
      <c r="AA29" s="64"/>
      <c r="AB29" s="64"/>
      <c r="AC29" s="64"/>
      <c r="AD29" s="65"/>
      <c r="AE29" s="60" t="s">
        <v>91</v>
      </c>
      <c r="AF29" s="61"/>
      <c r="AG29" s="61"/>
      <c r="AH29" s="62"/>
      <c r="AI29" s="66" t="s">
        <v>170</v>
      </c>
      <c r="AJ29" s="67"/>
      <c r="AK29" s="67"/>
      <c r="AL29" s="67"/>
      <c r="AM29" s="68"/>
      <c r="AN29" s="60" t="s">
        <v>67</v>
      </c>
      <c r="AO29" s="61"/>
      <c r="AP29" s="61"/>
      <c r="AQ29" s="61"/>
      <c r="AR29" s="62"/>
      <c r="AS29" s="60" t="s">
        <v>68</v>
      </c>
      <c r="AT29" s="61"/>
      <c r="AU29" s="61"/>
      <c r="AV29" s="61"/>
      <c r="AW29" s="62"/>
      <c r="AX29" s="60" t="s">
        <v>92</v>
      </c>
      <c r="AY29" s="61"/>
      <c r="AZ29" s="61"/>
      <c r="BA29" s="62"/>
      <c r="BB29" s="66" t="s">
        <v>170</v>
      </c>
      <c r="BC29" s="67"/>
      <c r="BD29" s="67"/>
      <c r="BE29" s="67"/>
      <c r="BF29" s="68"/>
      <c r="BG29" s="60" t="s">
        <v>58</v>
      </c>
      <c r="BH29" s="61"/>
      <c r="BI29" s="61"/>
      <c r="BJ29" s="61"/>
      <c r="BK29" s="62"/>
      <c r="BL29" s="60" t="s">
        <v>59</v>
      </c>
      <c r="BM29" s="61"/>
      <c r="BN29" s="61"/>
      <c r="BO29" s="61"/>
      <c r="BP29" s="62"/>
      <c r="BQ29" s="60" t="s">
        <v>93</v>
      </c>
      <c r="BR29" s="61"/>
      <c r="BS29" s="61"/>
      <c r="BT29" s="62"/>
      <c r="BU29" s="66" t="s">
        <v>170</v>
      </c>
      <c r="BV29" s="67"/>
      <c r="BW29" s="67"/>
      <c r="BX29" s="67"/>
      <c r="BY29" s="68"/>
      <c r="CA29" s="19" t="s">
        <v>21</v>
      </c>
    </row>
    <row r="30" spans="1:79" s="20" customFormat="1" ht="16.5" customHeight="1" x14ac:dyDescent="0.25">
      <c r="A30" s="60"/>
      <c r="B30" s="61"/>
      <c r="C30" s="61"/>
      <c r="D30" s="62"/>
      <c r="E30" s="72" t="s">
        <v>172</v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  <c r="U30" s="75">
        <v>6231489</v>
      </c>
      <c r="V30" s="75"/>
      <c r="W30" s="75"/>
      <c r="X30" s="75"/>
      <c r="Y30" s="75"/>
      <c r="Z30" s="75" t="s">
        <v>173</v>
      </c>
      <c r="AA30" s="75"/>
      <c r="AB30" s="75"/>
      <c r="AC30" s="75"/>
      <c r="AD30" s="75"/>
      <c r="AE30" s="69" t="s">
        <v>173</v>
      </c>
      <c r="AF30" s="70"/>
      <c r="AG30" s="70"/>
      <c r="AH30" s="71"/>
      <c r="AI30" s="69">
        <f>IF(ISNUMBER(U30),U30,0)+IF(ISNUMBER(Z30),Z30,0)</f>
        <v>6231489</v>
      </c>
      <c r="AJ30" s="70"/>
      <c r="AK30" s="70"/>
      <c r="AL30" s="70"/>
      <c r="AM30" s="71"/>
      <c r="AN30" s="69">
        <v>6961691</v>
      </c>
      <c r="AO30" s="70"/>
      <c r="AP30" s="70"/>
      <c r="AQ30" s="70"/>
      <c r="AR30" s="71"/>
      <c r="AS30" s="69" t="s">
        <v>173</v>
      </c>
      <c r="AT30" s="70"/>
      <c r="AU30" s="70"/>
      <c r="AV30" s="70"/>
      <c r="AW30" s="71"/>
      <c r="AX30" s="69" t="s">
        <v>173</v>
      </c>
      <c r="AY30" s="70"/>
      <c r="AZ30" s="70"/>
      <c r="BA30" s="71"/>
      <c r="BB30" s="69">
        <f>IF(ISNUMBER(AN30),AN30,0)+IF(ISNUMBER(AS30),AS30,0)</f>
        <v>6961691</v>
      </c>
      <c r="BC30" s="70"/>
      <c r="BD30" s="70"/>
      <c r="BE30" s="70"/>
      <c r="BF30" s="71"/>
      <c r="BG30" s="69">
        <v>7323423</v>
      </c>
      <c r="BH30" s="70"/>
      <c r="BI30" s="70"/>
      <c r="BJ30" s="70"/>
      <c r="BK30" s="71"/>
      <c r="BL30" s="69" t="s">
        <v>173</v>
      </c>
      <c r="BM30" s="70"/>
      <c r="BN30" s="70"/>
      <c r="BO30" s="70"/>
      <c r="BP30" s="71"/>
      <c r="BQ30" s="69" t="s">
        <v>173</v>
      </c>
      <c r="BR30" s="70"/>
      <c r="BS30" s="70"/>
      <c r="BT30" s="71"/>
      <c r="BU30" s="69">
        <f>IF(ISNUMBER(BG30),BG30,0)+IF(ISNUMBER(BL30),BL30,0)</f>
        <v>7323423</v>
      </c>
      <c r="BV30" s="70"/>
      <c r="BW30" s="70"/>
      <c r="BX30" s="70"/>
      <c r="BY30" s="71"/>
      <c r="CA30" s="20" t="s">
        <v>22</v>
      </c>
    </row>
    <row r="31" spans="1:79" s="20" customFormat="1" ht="32" hidden="1" customHeight="1" x14ac:dyDescent="0.25">
      <c r="A31" s="60"/>
      <c r="B31" s="61"/>
      <c r="C31" s="61"/>
      <c r="D31" s="62"/>
      <c r="E31" s="72" t="s">
        <v>174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4"/>
      <c r="U31" s="75" t="s">
        <v>173</v>
      </c>
      <c r="V31" s="75"/>
      <c r="W31" s="75"/>
      <c r="X31" s="75"/>
      <c r="Y31" s="75"/>
      <c r="Z31" s="75">
        <v>0</v>
      </c>
      <c r="AA31" s="75"/>
      <c r="AB31" s="75"/>
      <c r="AC31" s="75"/>
      <c r="AD31" s="75"/>
      <c r="AE31" s="69">
        <v>0</v>
      </c>
      <c r="AF31" s="70"/>
      <c r="AG31" s="70"/>
      <c r="AH31" s="71"/>
      <c r="AI31" s="69">
        <f>IF(ISNUMBER(U31),U31,0)+IF(ISNUMBER(Z31),Z31,0)</f>
        <v>0</v>
      </c>
      <c r="AJ31" s="70"/>
      <c r="AK31" s="70"/>
      <c r="AL31" s="70"/>
      <c r="AM31" s="71"/>
      <c r="AN31" s="69" t="s">
        <v>173</v>
      </c>
      <c r="AO31" s="70"/>
      <c r="AP31" s="70"/>
      <c r="AQ31" s="70"/>
      <c r="AR31" s="71"/>
      <c r="AS31" s="69">
        <v>0</v>
      </c>
      <c r="AT31" s="70"/>
      <c r="AU31" s="70"/>
      <c r="AV31" s="70"/>
      <c r="AW31" s="71"/>
      <c r="AX31" s="69">
        <v>0</v>
      </c>
      <c r="AY31" s="70"/>
      <c r="AZ31" s="70"/>
      <c r="BA31" s="71"/>
      <c r="BB31" s="69">
        <f>IF(ISNUMBER(AN31),AN31,0)+IF(ISNUMBER(AS31),AS31,0)</f>
        <v>0</v>
      </c>
      <c r="BC31" s="70"/>
      <c r="BD31" s="70"/>
      <c r="BE31" s="70"/>
      <c r="BF31" s="71"/>
      <c r="BG31" s="69" t="s">
        <v>173</v>
      </c>
      <c r="BH31" s="70"/>
      <c r="BI31" s="70"/>
      <c r="BJ31" s="70"/>
      <c r="BK31" s="71"/>
      <c r="BL31" s="69">
        <v>0</v>
      </c>
      <c r="BM31" s="70"/>
      <c r="BN31" s="70"/>
      <c r="BO31" s="70"/>
      <c r="BP31" s="71"/>
      <c r="BQ31" s="69">
        <v>0</v>
      </c>
      <c r="BR31" s="70"/>
      <c r="BS31" s="70"/>
      <c r="BT31" s="71"/>
      <c r="BU31" s="69">
        <f>IF(ISNUMBER(BG31),BG31,0)+IF(ISNUMBER(BL31),BL31,0)</f>
        <v>0</v>
      </c>
      <c r="BV31" s="70"/>
      <c r="BW31" s="70"/>
      <c r="BX31" s="70"/>
      <c r="BY31" s="71"/>
    </row>
    <row r="32" spans="1:79" s="20" customFormat="1" ht="37.5" hidden="1" customHeight="1" x14ac:dyDescent="0.25">
      <c r="A32" s="60">
        <v>602400</v>
      </c>
      <c r="B32" s="61"/>
      <c r="C32" s="61"/>
      <c r="D32" s="62"/>
      <c r="E32" s="72" t="s">
        <v>175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4"/>
      <c r="U32" s="75" t="s">
        <v>173</v>
      </c>
      <c r="V32" s="75"/>
      <c r="W32" s="75"/>
      <c r="X32" s="75"/>
      <c r="Y32" s="75"/>
      <c r="Z32" s="75">
        <v>0</v>
      </c>
      <c r="AA32" s="75"/>
      <c r="AB32" s="75"/>
      <c r="AC32" s="75"/>
      <c r="AD32" s="75"/>
      <c r="AE32" s="69">
        <v>0</v>
      </c>
      <c r="AF32" s="70"/>
      <c r="AG32" s="70"/>
      <c r="AH32" s="71"/>
      <c r="AI32" s="69">
        <f>IF(ISNUMBER(U32),U32,0)+IF(ISNUMBER(Z32),Z32,0)</f>
        <v>0</v>
      </c>
      <c r="AJ32" s="70"/>
      <c r="AK32" s="70"/>
      <c r="AL32" s="70"/>
      <c r="AM32" s="71"/>
      <c r="AN32" s="69" t="s">
        <v>173</v>
      </c>
      <c r="AO32" s="70"/>
      <c r="AP32" s="70"/>
      <c r="AQ32" s="70"/>
      <c r="AR32" s="71"/>
      <c r="AS32" s="69">
        <v>0</v>
      </c>
      <c r="AT32" s="70"/>
      <c r="AU32" s="70"/>
      <c r="AV32" s="70"/>
      <c r="AW32" s="71"/>
      <c r="AX32" s="69">
        <v>0</v>
      </c>
      <c r="AY32" s="70"/>
      <c r="AZ32" s="70"/>
      <c r="BA32" s="71"/>
      <c r="BB32" s="69">
        <f>IF(ISNUMBER(AN32),AN32,0)+IF(ISNUMBER(AS32),AS32,0)</f>
        <v>0</v>
      </c>
      <c r="BC32" s="70"/>
      <c r="BD32" s="70"/>
      <c r="BE32" s="70"/>
      <c r="BF32" s="71"/>
      <c r="BG32" s="69" t="s">
        <v>173</v>
      </c>
      <c r="BH32" s="70"/>
      <c r="BI32" s="70"/>
      <c r="BJ32" s="70"/>
      <c r="BK32" s="71"/>
      <c r="BL32" s="69">
        <v>0</v>
      </c>
      <c r="BM32" s="70"/>
      <c r="BN32" s="70"/>
      <c r="BO32" s="70"/>
      <c r="BP32" s="71"/>
      <c r="BQ32" s="69">
        <v>0</v>
      </c>
      <c r="BR32" s="70"/>
      <c r="BS32" s="70"/>
      <c r="BT32" s="71"/>
      <c r="BU32" s="69">
        <f>IF(ISNUMBER(BG32),BG32,0)+IF(ISNUMBER(BL32),BL32,0)</f>
        <v>0</v>
      </c>
      <c r="BV32" s="70"/>
      <c r="BW32" s="70"/>
      <c r="BX32" s="70"/>
      <c r="BY32" s="71"/>
    </row>
    <row r="33" spans="1:79" s="21" customFormat="1" ht="20" customHeight="1" x14ac:dyDescent="0.25">
      <c r="A33" s="76"/>
      <c r="B33" s="77"/>
      <c r="C33" s="77"/>
      <c r="D33" s="78"/>
      <c r="E33" s="79" t="s">
        <v>147</v>
      </c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  <c r="U33" s="82">
        <f>U30</f>
        <v>6231489</v>
      </c>
      <c r="V33" s="82"/>
      <c r="W33" s="82"/>
      <c r="X33" s="82"/>
      <c r="Y33" s="82"/>
      <c r="Z33" s="82">
        <v>0</v>
      </c>
      <c r="AA33" s="82"/>
      <c r="AB33" s="82"/>
      <c r="AC33" s="82"/>
      <c r="AD33" s="82"/>
      <c r="AE33" s="83">
        <v>0</v>
      </c>
      <c r="AF33" s="84"/>
      <c r="AG33" s="84"/>
      <c r="AH33" s="85"/>
      <c r="AI33" s="83">
        <f>IF(ISNUMBER(U33),U33,0)+IF(ISNUMBER(Z33),Z33,0)</f>
        <v>6231489</v>
      </c>
      <c r="AJ33" s="84"/>
      <c r="AK33" s="84"/>
      <c r="AL33" s="84"/>
      <c r="AM33" s="85"/>
      <c r="AN33" s="83">
        <f>AN30</f>
        <v>6961691</v>
      </c>
      <c r="AO33" s="84"/>
      <c r="AP33" s="84"/>
      <c r="AQ33" s="84"/>
      <c r="AR33" s="85"/>
      <c r="AS33" s="83">
        <v>0</v>
      </c>
      <c r="AT33" s="84"/>
      <c r="AU33" s="84"/>
      <c r="AV33" s="84"/>
      <c r="AW33" s="85"/>
      <c r="AX33" s="83">
        <v>0</v>
      </c>
      <c r="AY33" s="84"/>
      <c r="AZ33" s="84"/>
      <c r="BA33" s="85"/>
      <c r="BB33" s="83">
        <f>IF(ISNUMBER(AN33),AN33,0)+IF(ISNUMBER(AS33),AS33,0)</f>
        <v>6961691</v>
      </c>
      <c r="BC33" s="84"/>
      <c r="BD33" s="84"/>
      <c r="BE33" s="84"/>
      <c r="BF33" s="85"/>
      <c r="BG33" s="83">
        <f>BG30</f>
        <v>7323423</v>
      </c>
      <c r="BH33" s="84"/>
      <c r="BI33" s="84"/>
      <c r="BJ33" s="84"/>
      <c r="BK33" s="85"/>
      <c r="BL33" s="83">
        <v>0</v>
      </c>
      <c r="BM33" s="84"/>
      <c r="BN33" s="84"/>
      <c r="BO33" s="84"/>
      <c r="BP33" s="85"/>
      <c r="BQ33" s="83">
        <v>0</v>
      </c>
      <c r="BR33" s="84"/>
      <c r="BS33" s="84"/>
      <c r="BT33" s="85"/>
      <c r="BU33" s="83">
        <f>IF(ISNUMBER(BG33),BG33,0)+IF(ISNUMBER(BL33),BL33,0)</f>
        <v>7323423</v>
      </c>
      <c r="BV33" s="84"/>
      <c r="BW33" s="84"/>
      <c r="BX33" s="84"/>
      <c r="BY33" s="85"/>
    </row>
    <row r="34" spans="1:79" s="19" customFormat="1" ht="8.5" customHeight="1" x14ac:dyDescent="0.3"/>
    <row r="35" spans="1:79" s="19" customFormat="1" ht="14.25" customHeight="1" x14ac:dyDescent="0.3">
      <c r="A35" s="40" t="s">
        <v>239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s="19" customFormat="1" ht="15" customHeight="1" x14ac:dyDescent="0.3">
      <c r="A36" s="88" t="s">
        <v>195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</row>
    <row r="37" spans="1:79" s="25" customFormat="1" ht="16.5" customHeight="1" x14ac:dyDescent="0.25">
      <c r="A37" s="89" t="s">
        <v>2</v>
      </c>
      <c r="B37" s="90"/>
      <c r="C37" s="90"/>
      <c r="D37" s="91"/>
      <c r="E37" s="89" t="s">
        <v>19</v>
      </c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1"/>
      <c r="X37" s="57" t="s">
        <v>199</v>
      </c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9"/>
      <c r="AR37" s="86" t="s">
        <v>240</v>
      </c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</row>
    <row r="38" spans="1:79" s="25" customFormat="1" ht="25" customHeight="1" x14ac:dyDescent="0.25">
      <c r="A38" s="92"/>
      <c r="B38" s="93"/>
      <c r="C38" s="93"/>
      <c r="D38" s="94"/>
      <c r="E38" s="92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4"/>
      <c r="X38" s="86" t="s">
        <v>4</v>
      </c>
      <c r="Y38" s="86"/>
      <c r="Z38" s="86"/>
      <c r="AA38" s="86"/>
      <c r="AB38" s="86"/>
      <c r="AC38" s="86" t="s">
        <v>3</v>
      </c>
      <c r="AD38" s="86"/>
      <c r="AE38" s="86"/>
      <c r="AF38" s="86"/>
      <c r="AG38" s="86"/>
      <c r="AH38" s="57" t="s">
        <v>116</v>
      </c>
      <c r="AI38" s="58"/>
      <c r="AJ38" s="58"/>
      <c r="AK38" s="58"/>
      <c r="AL38" s="59"/>
      <c r="AM38" s="57" t="s">
        <v>5</v>
      </c>
      <c r="AN38" s="58"/>
      <c r="AO38" s="58"/>
      <c r="AP38" s="58"/>
      <c r="AQ38" s="59"/>
      <c r="AR38" s="57" t="s">
        <v>4</v>
      </c>
      <c r="AS38" s="58"/>
      <c r="AT38" s="58"/>
      <c r="AU38" s="58"/>
      <c r="AV38" s="59"/>
      <c r="AW38" s="57" t="s">
        <v>3</v>
      </c>
      <c r="AX38" s="58"/>
      <c r="AY38" s="58"/>
      <c r="AZ38" s="58"/>
      <c r="BA38" s="59"/>
      <c r="BB38" s="57" t="s">
        <v>116</v>
      </c>
      <c r="BC38" s="58"/>
      <c r="BD38" s="58"/>
      <c r="BE38" s="58"/>
      <c r="BF38" s="59"/>
      <c r="BG38" s="57" t="s">
        <v>96</v>
      </c>
      <c r="BH38" s="58"/>
      <c r="BI38" s="58"/>
      <c r="BJ38" s="58"/>
      <c r="BK38" s="59"/>
    </row>
    <row r="39" spans="1:79" s="25" customFormat="1" ht="15" customHeight="1" x14ac:dyDescent="0.25">
      <c r="A39" s="57">
        <v>1</v>
      </c>
      <c r="B39" s="58"/>
      <c r="C39" s="58"/>
      <c r="D39" s="59"/>
      <c r="E39" s="57">
        <v>2</v>
      </c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9"/>
      <c r="X39" s="86">
        <v>3</v>
      </c>
      <c r="Y39" s="86"/>
      <c r="Z39" s="86"/>
      <c r="AA39" s="86"/>
      <c r="AB39" s="86"/>
      <c r="AC39" s="86">
        <v>4</v>
      </c>
      <c r="AD39" s="86"/>
      <c r="AE39" s="86"/>
      <c r="AF39" s="86"/>
      <c r="AG39" s="86"/>
      <c r="AH39" s="86">
        <v>5</v>
      </c>
      <c r="AI39" s="86"/>
      <c r="AJ39" s="86"/>
      <c r="AK39" s="86"/>
      <c r="AL39" s="86"/>
      <c r="AM39" s="86">
        <v>6</v>
      </c>
      <c r="AN39" s="86"/>
      <c r="AO39" s="86"/>
      <c r="AP39" s="86"/>
      <c r="AQ39" s="86"/>
      <c r="AR39" s="57">
        <v>7</v>
      </c>
      <c r="AS39" s="58"/>
      <c r="AT39" s="58"/>
      <c r="AU39" s="58"/>
      <c r="AV39" s="59"/>
      <c r="AW39" s="57">
        <v>8</v>
      </c>
      <c r="AX39" s="58"/>
      <c r="AY39" s="58"/>
      <c r="AZ39" s="58"/>
      <c r="BA39" s="59"/>
      <c r="BB39" s="57">
        <v>9</v>
      </c>
      <c r="BC39" s="58"/>
      <c r="BD39" s="58"/>
      <c r="BE39" s="58"/>
      <c r="BF39" s="59"/>
      <c r="BG39" s="57">
        <v>10</v>
      </c>
      <c r="BH39" s="58"/>
      <c r="BI39" s="58"/>
      <c r="BJ39" s="58"/>
      <c r="BK39" s="59"/>
    </row>
    <row r="40" spans="1:79" s="19" customFormat="1" ht="20.25" hidden="1" customHeight="1" x14ac:dyDescent="0.3">
      <c r="A40" s="60" t="s">
        <v>56</v>
      </c>
      <c r="B40" s="61"/>
      <c r="C40" s="61"/>
      <c r="D40" s="62"/>
      <c r="E40" s="60" t="s">
        <v>57</v>
      </c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2"/>
      <c r="X40" s="87" t="s">
        <v>60</v>
      </c>
      <c r="Y40" s="87"/>
      <c r="Z40" s="87"/>
      <c r="AA40" s="87"/>
      <c r="AB40" s="87"/>
      <c r="AC40" s="87" t="s">
        <v>61</v>
      </c>
      <c r="AD40" s="87"/>
      <c r="AE40" s="87"/>
      <c r="AF40" s="87"/>
      <c r="AG40" s="87"/>
      <c r="AH40" s="60" t="s">
        <v>94</v>
      </c>
      <c r="AI40" s="61"/>
      <c r="AJ40" s="61"/>
      <c r="AK40" s="61"/>
      <c r="AL40" s="62"/>
      <c r="AM40" s="66" t="s">
        <v>171</v>
      </c>
      <c r="AN40" s="67"/>
      <c r="AO40" s="67"/>
      <c r="AP40" s="67"/>
      <c r="AQ40" s="68"/>
      <c r="AR40" s="60" t="s">
        <v>62</v>
      </c>
      <c r="AS40" s="61"/>
      <c r="AT40" s="61"/>
      <c r="AU40" s="61"/>
      <c r="AV40" s="62"/>
      <c r="AW40" s="60" t="s">
        <v>63</v>
      </c>
      <c r="AX40" s="61"/>
      <c r="AY40" s="61"/>
      <c r="AZ40" s="61"/>
      <c r="BA40" s="62"/>
      <c r="BB40" s="60" t="s">
        <v>95</v>
      </c>
      <c r="BC40" s="61"/>
      <c r="BD40" s="61"/>
      <c r="BE40" s="61"/>
      <c r="BF40" s="62"/>
      <c r="BG40" s="66" t="s">
        <v>171</v>
      </c>
      <c r="BH40" s="67"/>
      <c r="BI40" s="67"/>
      <c r="BJ40" s="67"/>
      <c r="BK40" s="68"/>
      <c r="CA40" s="19" t="s">
        <v>23</v>
      </c>
    </row>
    <row r="41" spans="1:79" s="20" customFormat="1" ht="12.75" customHeight="1" x14ac:dyDescent="0.25">
      <c r="A41" s="60"/>
      <c r="B41" s="61"/>
      <c r="C41" s="61"/>
      <c r="D41" s="62"/>
      <c r="E41" s="72" t="s">
        <v>172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4"/>
      <c r="X41" s="69">
        <v>7026328</v>
      </c>
      <c r="Y41" s="70"/>
      <c r="Z41" s="70"/>
      <c r="AA41" s="70"/>
      <c r="AB41" s="71"/>
      <c r="AC41" s="69" t="s">
        <v>173</v>
      </c>
      <c r="AD41" s="70"/>
      <c r="AE41" s="70"/>
      <c r="AF41" s="70"/>
      <c r="AG41" s="71"/>
      <c r="AH41" s="69" t="s">
        <v>173</v>
      </c>
      <c r="AI41" s="70"/>
      <c r="AJ41" s="70"/>
      <c r="AK41" s="70"/>
      <c r="AL41" s="71"/>
      <c r="AM41" s="69">
        <f>IF(ISNUMBER(X41),X41,0)+IF(ISNUMBER(AC41),AC41,0)</f>
        <v>7026328</v>
      </c>
      <c r="AN41" s="70"/>
      <c r="AO41" s="70"/>
      <c r="AP41" s="70"/>
      <c r="AQ41" s="71"/>
      <c r="AR41" s="69">
        <v>7035708</v>
      </c>
      <c r="AS41" s="70"/>
      <c r="AT41" s="70"/>
      <c r="AU41" s="70"/>
      <c r="AV41" s="71"/>
      <c r="AW41" s="69" t="s">
        <v>173</v>
      </c>
      <c r="AX41" s="70"/>
      <c r="AY41" s="70"/>
      <c r="AZ41" s="70"/>
      <c r="BA41" s="71"/>
      <c r="BB41" s="69" t="s">
        <v>173</v>
      </c>
      <c r="BC41" s="70"/>
      <c r="BD41" s="70"/>
      <c r="BE41" s="70"/>
      <c r="BF41" s="71"/>
      <c r="BG41" s="75">
        <f>IF(ISNUMBER(AR41),AR41,0)+IF(ISNUMBER(AW41),AW41,0)</f>
        <v>7035708</v>
      </c>
      <c r="BH41" s="75"/>
      <c r="BI41" s="75"/>
      <c r="BJ41" s="75"/>
      <c r="BK41" s="75"/>
      <c r="CA41" s="20" t="s">
        <v>24</v>
      </c>
    </row>
    <row r="42" spans="1:79" s="20" customFormat="1" ht="25" hidden="1" customHeight="1" x14ac:dyDescent="0.25">
      <c r="A42" s="60"/>
      <c r="B42" s="61"/>
      <c r="C42" s="61"/>
      <c r="D42" s="62"/>
      <c r="E42" s="72" t="s">
        <v>174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4"/>
      <c r="X42" s="69" t="s">
        <v>173</v>
      </c>
      <c r="Y42" s="70"/>
      <c r="Z42" s="70"/>
      <c r="AA42" s="70"/>
      <c r="AB42" s="71"/>
      <c r="AC42" s="69">
        <v>0</v>
      </c>
      <c r="AD42" s="70"/>
      <c r="AE42" s="70"/>
      <c r="AF42" s="70"/>
      <c r="AG42" s="71"/>
      <c r="AH42" s="69">
        <v>0</v>
      </c>
      <c r="AI42" s="70"/>
      <c r="AJ42" s="70"/>
      <c r="AK42" s="70"/>
      <c r="AL42" s="71"/>
      <c r="AM42" s="69">
        <f>IF(ISNUMBER(X42),X42,0)+IF(ISNUMBER(AC42),AC42,0)</f>
        <v>0</v>
      </c>
      <c r="AN42" s="70"/>
      <c r="AO42" s="70"/>
      <c r="AP42" s="70"/>
      <c r="AQ42" s="71"/>
      <c r="AR42" s="69" t="s">
        <v>173</v>
      </c>
      <c r="AS42" s="70"/>
      <c r="AT42" s="70"/>
      <c r="AU42" s="70"/>
      <c r="AV42" s="71"/>
      <c r="AW42" s="69">
        <v>0</v>
      </c>
      <c r="AX42" s="70"/>
      <c r="AY42" s="70"/>
      <c r="AZ42" s="70"/>
      <c r="BA42" s="71"/>
      <c r="BB42" s="69">
        <v>0</v>
      </c>
      <c r="BC42" s="70"/>
      <c r="BD42" s="70"/>
      <c r="BE42" s="70"/>
      <c r="BF42" s="71"/>
      <c r="BG42" s="75">
        <f>IF(ISNUMBER(AR42),AR42,0)+IF(ISNUMBER(AW42),AW42,0)</f>
        <v>0</v>
      </c>
      <c r="BH42" s="75"/>
      <c r="BI42" s="75"/>
      <c r="BJ42" s="75"/>
      <c r="BK42" s="75"/>
    </row>
    <row r="43" spans="1:79" s="20" customFormat="1" ht="25" hidden="1" customHeight="1" x14ac:dyDescent="0.25">
      <c r="A43" s="60">
        <v>602400</v>
      </c>
      <c r="B43" s="61"/>
      <c r="C43" s="61"/>
      <c r="D43" s="62"/>
      <c r="E43" s="72" t="s">
        <v>175</v>
      </c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4"/>
      <c r="X43" s="69" t="s">
        <v>173</v>
      </c>
      <c r="Y43" s="70"/>
      <c r="Z43" s="70"/>
      <c r="AA43" s="70"/>
      <c r="AB43" s="71"/>
      <c r="AC43" s="69">
        <v>0</v>
      </c>
      <c r="AD43" s="70"/>
      <c r="AE43" s="70"/>
      <c r="AF43" s="70"/>
      <c r="AG43" s="71"/>
      <c r="AH43" s="69">
        <v>0</v>
      </c>
      <c r="AI43" s="70"/>
      <c r="AJ43" s="70"/>
      <c r="AK43" s="70"/>
      <c r="AL43" s="71"/>
      <c r="AM43" s="69">
        <f>IF(ISNUMBER(X43),X43,0)+IF(ISNUMBER(AC43),AC43,0)</f>
        <v>0</v>
      </c>
      <c r="AN43" s="70"/>
      <c r="AO43" s="70"/>
      <c r="AP43" s="70"/>
      <c r="AQ43" s="71"/>
      <c r="AR43" s="69" t="s">
        <v>173</v>
      </c>
      <c r="AS43" s="70"/>
      <c r="AT43" s="70"/>
      <c r="AU43" s="70"/>
      <c r="AV43" s="71"/>
      <c r="AW43" s="69">
        <v>0</v>
      </c>
      <c r="AX43" s="70"/>
      <c r="AY43" s="70"/>
      <c r="AZ43" s="70"/>
      <c r="BA43" s="71"/>
      <c r="BB43" s="69">
        <v>0</v>
      </c>
      <c r="BC43" s="70"/>
      <c r="BD43" s="70"/>
      <c r="BE43" s="70"/>
      <c r="BF43" s="71"/>
      <c r="BG43" s="75">
        <f>IF(ISNUMBER(AR43),AR43,0)+IF(ISNUMBER(AW43),AW43,0)</f>
        <v>0</v>
      </c>
      <c r="BH43" s="75"/>
      <c r="BI43" s="75"/>
      <c r="BJ43" s="75"/>
      <c r="BK43" s="75"/>
    </row>
    <row r="44" spans="1:79" s="21" customFormat="1" ht="12.75" customHeight="1" x14ac:dyDescent="0.25">
      <c r="A44" s="76"/>
      <c r="B44" s="77"/>
      <c r="C44" s="77"/>
      <c r="D44" s="78"/>
      <c r="E44" s="154" t="s">
        <v>147</v>
      </c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6"/>
      <c r="X44" s="83">
        <f>X41</f>
        <v>7026328</v>
      </c>
      <c r="Y44" s="84"/>
      <c r="Z44" s="84"/>
      <c r="AA44" s="84"/>
      <c r="AB44" s="85"/>
      <c r="AC44" s="83">
        <v>0</v>
      </c>
      <c r="AD44" s="84"/>
      <c r="AE44" s="84"/>
      <c r="AF44" s="84"/>
      <c r="AG44" s="85"/>
      <c r="AH44" s="83">
        <v>0</v>
      </c>
      <c r="AI44" s="84"/>
      <c r="AJ44" s="84"/>
      <c r="AK44" s="84"/>
      <c r="AL44" s="85"/>
      <c r="AM44" s="83">
        <f>IF(ISNUMBER(X44),X44,0)+IF(ISNUMBER(AC44),AC44,0)</f>
        <v>7026328</v>
      </c>
      <c r="AN44" s="84"/>
      <c r="AO44" s="84"/>
      <c r="AP44" s="84"/>
      <c r="AQ44" s="85"/>
      <c r="AR44" s="83">
        <f>AR41</f>
        <v>7035708</v>
      </c>
      <c r="AS44" s="84"/>
      <c r="AT44" s="84"/>
      <c r="AU44" s="84"/>
      <c r="AV44" s="85"/>
      <c r="AW44" s="83">
        <v>0</v>
      </c>
      <c r="AX44" s="84"/>
      <c r="AY44" s="84"/>
      <c r="AZ44" s="84"/>
      <c r="BA44" s="85"/>
      <c r="BB44" s="83">
        <v>0</v>
      </c>
      <c r="BC44" s="84"/>
      <c r="BD44" s="84"/>
      <c r="BE44" s="84"/>
      <c r="BF44" s="85"/>
      <c r="BG44" s="82">
        <f>IF(ISNUMBER(AR44),AR44,0)+IF(ISNUMBER(AW44),AW44,0)</f>
        <v>7035708</v>
      </c>
      <c r="BH44" s="82"/>
      <c r="BI44" s="82"/>
      <c r="BJ44" s="82"/>
      <c r="BK44" s="82"/>
    </row>
    <row r="45" spans="1:79" s="20" customFormat="1" ht="12.75" customHeight="1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</row>
    <row r="46" spans="1:79" s="19" customFormat="1" ht="13" hidden="1" x14ac:dyDescent="0.3"/>
    <row r="47" spans="1:79" s="18" customFormat="1" ht="14.25" customHeight="1" x14ac:dyDescent="0.25">
      <c r="A47" s="39" t="s">
        <v>117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17"/>
    </row>
    <row r="48" spans="1:79" s="19" customFormat="1" ht="14.25" customHeight="1" x14ac:dyDescent="0.3">
      <c r="A48" s="39" t="s">
        <v>241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</row>
    <row r="49" spans="1:79" s="19" customFormat="1" ht="15" customHeight="1" x14ac:dyDescent="0.3">
      <c r="A49" s="41" t="s">
        <v>195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</row>
    <row r="50" spans="1:79" s="190" customFormat="1" ht="19.5" customHeight="1" x14ac:dyDescent="0.2">
      <c r="A50" s="186" t="s">
        <v>118</v>
      </c>
      <c r="B50" s="187"/>
      <c r="C50" s="187"/>
      <c r="D50" s="188"/>
      <c r="E50" s="189" t="s">
        <v>19</v>
      </c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94" t="s">
        <v>236</v>
      </c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6"/>
      <c r="AN50" s="194" t="s">
        <v>237</v>
      </c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6"/>
      <c r="BG50" s="194" t="s">
        <v>238</v>
      </c>
      <c r="BH50" s="195"/>
      <c r="BI50" s="195"/>
      <c r="BJ50" s="195"/>
      <c r="BK50" s="195"/>
      <c r="BL50" s="195"/>
      <c r="BM50" s="195"/>
      <c r="BN50" s="195"/>
      <c r="BO50" s="195"/>
      <c r="BP50" s="195"/>
      <c r="BQ50" s="195"/>
      <c r="BR50" s="195"/>
      <c r="BS50" s="195"/>
      <c r="BT50" s="195"/>
      <c r="BU50" s="195"/>
      <c r="BV50" s="195"/>
      <c r="BW50" s="195"/>
      <c r="BX50" s="195"/>
      <c r="BY50" s="196"/>
    </row>
    <row r="51" spans="1:79" s="190" customFormat="1" ht="27.5" customHeight="1" x14ac:dyDescent="0.2">
      <c r="A51" s="191"/>
      <c r="B51" s="192"/>
      <c r="C51" s="192"/>
      <c r="D51" s="193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94" t="s">
        <v>4</v>
      </c>
      <c r="V51" s="195"/>
      <c r="W51" s="195"/>
      <c r="X51" s="195"/>
      <c r="Y51" s="196"/>
      <c r="Z51" s="194" t="s">
        <v>3</v>
      </c>
      <c r="AA51" s="195"/>
      <c r="AB51" s="195"/>
      <c r="AC51" s="195"/>
      <c r="AD51" s="196"/>
      <c r="AE51" s="194" t="s">
        <v>116</v>
      </c>
      <c r="AF51" s="195"/>
      <c r="AG51" s="195"/>
      <c r="AH51" s="196"/>
      <c r="AI51" s="194" t="s">
        <v>5</v>
      </c>
      <c r="AJ51" s="195"/>
      <c r="AK51" s="195"/>
      <c r="AL51" s="195"/>
      <c r="AM51" s="196"/>
      <c r="AN51" s="194" t="s">
        <v>4</v>
      </c>
      <c r="AO51" s="195"/>
      <c r="AP51" s="195"/>
      <c r="AQ51" s="195"/>
      <c r="AR51" s="196"/>
      <c r="AS51" s="194" t="s">
        <v>3</v>
      </c>
      <c r="AT51" s="195"/>
      <c r="AU51" s="195"/>
      <c r="AV51" s="195"/>
      <c r="AW51" s="196"/>
      <c r="AX51" s="194" t="s">
        <v>116</v>
      </c>
      <c r="AY51" s="195"/>
      <c r="AZ51" s="195"/>
      <c r="BA51" s="196"/>
      <c r="BB51" s="194" t="s">
        <v>96</v>
      </c>
      <c r="BC51" s="195"/>
      <c r="BD51" s="195"/>
      <c r="BE51" s="195"/>
      <c r="BF51" s="196"/>
      <c r="BG51" s="194" t="s">
        <v>4</v>
      </c>
      <c r="BH51" s="195"/>
      <c r="BI51" s="195"/>
      <c r="BJ51" s="195"/>
      <c r="BK51" s="196"/>
      <c r="BL51" s="194" t="s">
        <v>3</v>
      </c>
      <c r="BM51" s="195"/>
      <c r="BN51" s="195"/>
      <c r="BO51" s="195"/>
      <c r="BP51" s="196"/>
      <c r="BQ51" s="194" t="s">
        <v>116</v>
      </c>
      <c r="BR51" s="195"/>
      <c r="BS51" s="195"/>
      <c r="BT51" s="196"/>
      <c r="BU51" s="194" t="s">
        <v>97</v>
      </c>
      <c r="BV51" s="195"/>
      <c r="BW51" s="195"/>
      <c r="BX51" s="195"/>
      <c r="BY51" s="196"/>
    </row>
    <row r="52" spans="1:79" s="25" customFormat="1" ht="15" customHeight="1" x14ac:dyDescent="0.25">
      <c r="A52" s="57">
        <v>1</v>
      </c>
      <c r="B52" s="58"/>
      <c r="C52" s="58"/>
      <c r="D52" s="59"/>
      <c r="E52" s="57">
        <v>2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9"/>
      <c r="U52" s="57">
        <v>3</v>
      </c>
      <c r="V52" s="58"/>
      <c r="W52" s="58"/>
      <c r="X52" s="58"/>
      <c r="Y52" s="59"/>
      <c r="Z52" s="57">
        <v>4</v>
      </c>
      <c r="AA52" s="58"/>
      <c r="AB52" s="58"/>
      <c r="AC52" s="58"/>
      <c r="AD52" s="59"/>
      <c r="AE52" s="57">
        <v>5</v>
      </c>
      <c r="AF52" s="58"/>
      <c r="AG52" s="58"/>
      <c r="AH52" s="59"/>
      <c r="AI52" s="57">
        <v>6</v>
      </c>
      <c r="AJ52" s="58"/>
      <c r="AK52" s="58"/>
      <c r="AL52" s="58"/>
      <c r="AM52" s="59"/>
      <c r="AN52" s="57">
        <v>7</v>
      </c>
      <c r="AO52" s="58"/>
      <c r="AP52" s="58"/>
      <c r="AQ52" s="58"/>
      <c r="AR52" s="59"/>
      <c r="AS52" s="57">
        <v>8</v>
      </c>
      <c r="AT52" s="58"/>
      <c r="AU52" s="58"/>
      <c r="AV52" s="58"/>
      <c r="AW52" s="59"/>
      <c r="AX52" s="57">
        <v>9</v>
      </c>
      <c r="AY52" s="58"/>
      <c r="AZ52" s="58"/>
      <c r="BA52" s="59"/>
      <c r="BB52" s="57">
        <v>10</v>
      </c>
      <c r="BC52" s="58"/>
      <c r="BD52" s="58"/>
      <c r="BE52" s="58"/>
      <c r="BF52" s="59"/>
      <c r="BG52" s="57">
        <v>11</v>
      </c>
      <c r="BH52" s="58"/>
      <c r="BI52" s="58"/>
      <c r="BJ52" s="58"/>
      <c r="BK52" s="59"/>
      <c r="BL52" s="57">
        <v>12</v>
      </c>
      <c r="BM52" s="58"/>
      <c r="BN52" s="58"/>
      <c r="BO52" s="58"/>
      <c r="BP52" s="59"/>
      <c r="BQ52" s="57">
        <v>13</v>
      </c>
      <c r="BR52" s="58"/>
      <c r="BS52" s="58"/>
      <c r="BT52" s="59"/>
      <c r="BU52" s="57">
        <v>14</v>
      </c>
      <c r="BV52" s="58"/>
      <c r="BW52" s="58"/>
      <c r="BX52" s="58"/>
      <c r="BY52" s="59"/>
    </row>
    <row r="53" spans="1:79" s="19" customFormat="1" ht="12.75" hidden="1" customHeight="1" x14ac:dyDescent="0.3">
      <c r="A53" s="60" t="s">
        <v>64</v>
      </c>
      <c r="B53" s="61"/>
      <c r="C53" s="61"/>
      <c r="D53" s="62"/>
      <c r="E53" s="60" t="s">
        <v>57</v>
      </c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2"/>
      <c r="U53" s="60" t="s">
        <v>65</v>
      </c>
      <c r="V53" s="61"/>
      <c r="W53" s="61"/>
      <c r="X53" s="61"/>
      <c r="Y53" s="62"/>
      <c r="Z53" s="60" t="s">
        <v>66</v>
      </c>
      <c r="AA53" s="61"/>
      <c r="AB53" s="61"/>
      <c r="AC53" s="61"/>
      <c r="AD53" s="62"/>
      <c r="AE53" s="60" t="s">
        <v>91</v>
      </c>
      <c r="AF53" s="61"/>
      <c r="AG53" s="61"/>
      <c r="AH53" s="62"/>
      <c r="AI53" s="66" t="s">
        <v>170</v>
      </c>
      <c r="AJ53" s="67"/>
      <c r="AK53" s="67"/>
      <c r="AL53" s="67"/>
      <c r="AM53" s="68"/>
      <c r="AN53" s="60" t="s">
        <v>67</v>
      </c>
      <c r="AO53" s="61"/>
      <c r="AP53" s="61"/>
      <c r="AQ53" s="61"/>
      <c r="AR53" s="62"/>
      <c r="AS53" s="60" t="s">
        <v>68</v>
      </c>
      <c r="AT53" s="61"/>
      <c r="AU53" s="61"/>
      <c r="AV53" s="61"/>
      <c r="AW53" s="62"/>
      <c r="AX53" s="60" t="s">
        <v>92</v>
      </c>
      <c r="AY53" s="61"/>
      <c r="AZ53" s="61"/>
      <c r="BA53" s="62"/>
      <c r="BB53" s="66" t="s">
        <v>170</v>
      </c>
      <c r="BC53" s="67"/>
      <c r="BD53" s="67"/>
      <c r="BE53" s="67"/>
      <c r="BF53" s="68"/>
      <c r="BG53" s="60" t="s">
        <v>58</v>
      </c>
      <c r="BH53" s="61"/>
      <c r="BI53" s="61"/>
      <c r="BJ53" s="61"/>
      <c r="BK53" s="62"/>
      <c r="BL53" s="60" t="s">
        <v>59</v>
      </c>
      <c r="BM53" s="61"/>
      <c r="BN53" s="61"/>
      <c r="BO53" s="61"/>
      <c r="BP53" s="62"/>
      <c r="BQ53" s="60" t="s">
        <v>93</v>
      </c>
      <c r="BR53" s="61"/>
      <c r="BS53" s="61"/>
      <c r="BT53" s="62"/>
      <c r="BU53" s="66" t="s">
        <v>170</v>
      </c>
      <c r="BV53" s="67"/>
      <c r="BW53" s="67"/>
      <c r="BX53" s="67"/>
      <c r="BY53" s="68"/>
      <c r="CA53" s="19" t="s">
        <v>25</v>
      </c>
    </row>
    <row r="54" spans="1:79" s="20" customFormat="1" ht="25" customHeight="1" x14ac:dyDescent="0.25">
      <c r="A54" s="60">
        <v>2610</v>
      </c>
      <c r="B54" s="61"/>
      <c r="C54" s="61"/>
      <c r="D54" s="62"/>
      <c r="E54" s="72" t="s">
        <v>201</v>
      </c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4"/>
      <c r="U54" s="69">
        <f>U30</f>
        <v>6231489</v>
      </c>
      <c r="V54" s="70"/>
      <c r="W54" s="70"/>
      <c r="X54" s="70"/>
      <c r="Y54" s="71"/>
      <c r="Z54" s="69">
        <v>0</v>
      </c>
      <c r="AA54" s="70"/>
      <c r="AB54" s="70"/>
      <c r="AC54" s="70"/>
      <c r="AD54" s="71"/>
      <c r="AE54" s="69">
        <v>0</v>
      </c>
      <c r="AF54" s="70"/>
      <c r="AG54" s="70"/>
      <c r="AH54" s="71"/>
      <c r="AI54" s="69">
        <f>IF(ISNUMBER(U54),U54,0)+IF(ISNUMBER(Z54),Z54,0)</f>
        <v>6231489</v>
      </c>
      <c r="AJ54" s="70"/>
      <c r="AK54" s="70"/>
      <c r="AL54" s="70"/>
      <c r="AM54" s="71"/>
      <c r="AN54" s="69">
        <f>AN30</f>
        <v>6961691</v>
      </c>
      <c r="AO54" s="70"/>
      <c r="AP54" s="70"/>
      <c r="AQ54" s="70"/>
      <c r="AR54" s="71"/>
      <c r="AS54" s="69">
        <v>0</v>
      </c>
      <c r="AT54" s="70"/>
      <c r="AU54" s="70"/>
      <c r="AV54" s="70"/>
      <c r="AW54" s="71"/>
      <c r="AX54" s="69">
        <v>0</v>
      </c>
      <c r="AY54" s="70"/>
      <c r="AZ54" s="70"/>
      <c r="BA54" s="71"/>
      <c r="BB54" s="69">
        <f>IF(ISNUMBER(AN54),AN54,0)+IF(ISNUMBER(AS54),AS54,0)</f>
        <v>6961691</v>
      </c>
      <c r="BC54" s="70"/>
      <c r="BD54" s="70"/>
      <c r="BE54" s="70"/>
      <c r="BF54" s="71"/>
      <c r="BG54" s="69">
        <f>BG30</f>
        <v>7323423</v>
      </c>
      <c r="BH54" s="70"/>
      <c r="BI54" s="70"/>
      <c r="BJ54" s="70"/>
      <c r="BK54" s="71"/>
      <c r="BL54" s="69">
        <v>0</v>
      </c>
      <c r="BM54" s="70"/>
      <c r="BN54" s="70"/>
      <c r="BO54" s="70"/>
      <c r="BP54" s="71"/>
      <c r="BQ54" s="69">
        <v>0</v>
      </c>
      <c r="BR54" s="70"/>
      <c r="BS54" s="70"/>
      <c r="BT54" s="71"/>
      <c r="BU54" s="69">
        <f>IF(ISNUMBER(BG54),BG54,0)+IF(ISNUMBER(BL54),BL54,0)</f>
        <v>7323423</v>
      </c>
      <c r="BV54" s="70"/>
      <c r="BW54" s="70"/>
      <c r="BX54" s="70"/>
      <c r="BY54" s="71"/>
      <c r="CA54" s="20" t="s">
        <v>26</v>
      </c>
    </row>
    <row r="55" spans="1:79" s="21" customFormat="1" ht="12.75" customHeight="1" x14ac:dyDescent="0.25">
      <c r="A55" s="76"/>
      <c r="B55" s="77"/>
      <c r="C55" s="77"/>
      <c r="D55" s="78"/>
      <c r="E55" s="154" t="s">
        <v>147</v>
      </c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6"/>
      <c r="U55" s="83">
        <f>U54</f>
        <v>6231489</v>
      </c>
      <c r="V55" s="84"/>
      <c r="W55" s="84"/>
      <c r="X55" s="84"/>
      <c r="Y55" s="85"/>
      <c r="Z55" s="83">
        <v>0</v>
      </c>
      <c r="AA55" s="84"/>
      <c r="AB55" s="84"/>
      <c r="AC55" s="84"/>
      <c r="AD55" s="85"/>
      <c r="AE55" s="83">
        <v>0</v>
      </c>
      <c r="AF55" s="84"/>
      <c r="AG55" s="84"/>
      <c r="AH55" s="85"/>
      <c r="AI55" s="83">
        <f>IF(ISNUMBER(U55),U55,0)+IF(ISNUMBER(Z55),Z55,0)</f>
        <v>6231489</v>
      </c>
      <c r="AJ55" s="84"/>
      <c r="AK55" s="84"/>
      <c r="AL55" s="84"/>
      <c r="AM55" s="85"/>
      <c r="AN55" s="83">
        <f>AN54</f>
        <v>6961691</v>
      </c>
      <c r="AO55" s="84"/>
      <c r="AP55" s="84"/>
      <c r="AQ55" s="84"/>
      <c r="AR55" s="85"/>
      <c r="AS55" s="83">
        <v>0</v>
      </c>
      <c r="AT55" s="84"/>
      <c r="AU55" s="84"/>
      <c r="AV55" s="84"/>
      <c r="AW55" s="85"/>
      <c r="AX55" s="83">
        <v>0</v>
      </c>
      <c r="AY55" s="84"/>
      <c r="AZ55" s="84"/>
      <c r="BA55" s="85"/>
      <c r="BB55" s="83">
        <f>IF(ISNUMBER(AN55),AN55,0)+IF(ISNUMBER(AS55),AS55,0)</f>
        <v>6961691</v>
      </c>
      <c r="BC55" s="84"/>
      <c r="BD55" s="84"/>
      <c r="BE55" s="84"/>
      <c r="BF55" s="85"/>
      <c r="BG55" s="83">
        <f>BG54</f>
        <v>7323423</v>
      </c>
      <c r="BH55" s="84"/>
      <c r="BI55" s="84"/>
      <c r="BJ55" s="84"/>
      <c r="BK55" s="85"/>
      <c r="BL55" s="83">
        <v>0</v>
      </c>
      <c r="BM55" s="84"/>
      <c r="BN55" s="84"/>
      <c r="BO55" s="84"/>
      <c r="BP55" s="85"/>
      <c r="BQ55" s="83">
        <v>0</v>
      </c>
      <c r="BR55" s="84"/>
      <c r="BS55" s="84"/>
      <c r="BT55" s="85"/>
      <c r="BU55" s="83">
        <f>IF(ISNUMBER(BG55),BG55,0)+IF(ISNUMBER(BL55),BL55,0)</f>
        <v>7323423</v>
      </c>
      <c r="BV55" s="84"/>
      <c r="BW55" s="84"/>
      <c r="BX55" s="84"/>
      <c r="BY55" s="85"/>
    </row>
    <row r="56" spans="1:79" s="19" customFormat="1" ht="10" customHeight="1" x14ac:dyDescent="0.3"/>
    <row r="57" spans="1:79" s="19" customFormat="1" ht="14.25" customHeight="1" x14ac:dyDescent="0.3">
      <c r="A57" s="39" t="s">
        <v>242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</row>
    <row r="58" spans="1:79" s="19" customFormat="1" ht="15" customHeight="1" x14ac:dyDescent="0.3">
      <c r="A58" s="88" t="s">
        <v>195</v>
      </c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</row>
    <row r="59" spans="1:79" s="190" customFormat="1" ht="15" customHeight="1" x14ac:dyDescent="0.2">
      <c r="A59" s="186" t="s">
        <v>119</v>
      </c>
      <c r="B59" s="187"/>
      <c r="C59" s="187"/>
      <c r="D59" s="187"/>
      <c r="E59" s="188"/>
      <c r="F59" s="189" t="s">
        <v>19</v>
      </c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94" t="s">
        <v>236</v>
      </c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6"/>
      <c r="AN59" s="194" t="s">
        <v>237</v>
      </c>
      <c r="AO59" s="195"/>
      <c r="AP59" s="195"/>
      <c r="AQ59" s="195"/>
      <c r="AR59" s="195"/>
      <c r="AS59" s="195"/>
      <c r="AT59" s="195"/>
      <c r="AU59" s="195"/>
      <c r="AV59" s="195"/>
      <c r="AW59" s="195"/>
      <c r="AX59" s="195"/>
      <c r="AY59" s="195"/>
      <c r="AZ59" s="195"/>
      <c r="BA59" s="195"/>
      <c r="BB59" s="195"/>
      <c r="BC59" s="195"/>
      <c r="BD59" s="195"/>
      <c r="BE59" s="195"/>
      <c r="BF59" s="196"/>
      <c r="BG59" s="194" t="s">
        <v>238</v>
      </c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6"/>
    </row>
    <row r="60" spans="1:79" s="190" customFormat="1" ht="17.5" customHeight="1" x14ac:dyDescent="0.2">
      <c r="A60" s="191"/>
      <c r="B60" s="192"/>
      <c r="C60" s="192"/>
      <c r="D60" s="192"/>
      <c r="E60" s="193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94" t="s">
        <v>4</v>
      </c>
      <c r="V60" s="195"/>
      <c r="W60" s="195"/>
      <c r="X60" s="195"/>
      <c r="Y60" s="196"/>
      <c r="Z60" s="194" t="s">
        <v>3</v>
      </c>
      <c r="AA60" s="195"/>
      <c r="AB60" s="195"/>
      <c r="AC60" s="195"/>
      <c r="AD60" s="196"/>
      <c r="AE60" s="194" t="s">
        <v>116</v>
      </c>
      <c r="AF60" s="195"/>
      <c r="AG60" s="195"/>
      <c r="AH60" s="196"/>
      <c r="AI60" s="194" t="s">
        <v>5</v>
      </c>
      <c r="AJ60" s="195"/>
      <c r="AK60" s="195"/>
      <c r="AL60" s="195"/>
      <c r="AM60" s="196"/>
      <c r="AN60" s="194" t="s">
        <v>4</v>
      </c>
      <c r="AO60" s="195"/>
      <c r="AP60" s="195"/>
      <c r="AQ60" s="195"/>
      <c r="AR60" s="196"/>
      <c r="AS60" s="194" t="s">
        <v>3</v>
      </c>
      <c r="AT60" s="195"/>
      <c r="AU60" s="195"/>
      <c r="AV60" s="195"/>
      <c r="AW60" s="196"/>
      <c r="AX60" s="194" t="s">
        <v>116</v>
      </c>
      <c r="AY60" s="195"/>
      <c r="AZ60" s="195"/>
      <c r="BA60" s="196"/>
      <c r="BB60" s="194" t="s">
        <v>96</v>
      </c>
      <c r="BC60" s="195"/>
      <c r="BD60" s="195"/>
      <c r="BE60" s="195"/>
      <c r="BF60" s="196"/>
      <c r="BG60" s="194" t="s">
        <v>4</v>
      </c>
      <c r="BH60" s="195"/>
      <c r="BI60" s="195"/>
      <c r="BJ60" s="195"/>
      <c r="BK60" s="196"/>
      <c r="BL60" s="194" t="s">
        <v>3</v>
      </c>
      <c r="BM60" s="195"/>
      <c r="BN60" s="195"/>
      <c r="BO60" s="195"/>
      <c r="BP60" s="196"/>
      <c r="BQ60" s="194" t="s">
        <v>116</v>
      </c>
      <c r="BR60" s="195"/>
      <c r="BS60" s="195"/>
      <c r="BT60" s="196"/>
      <c r="BU60" s="189" t="s">
        <v>97</v>
      </c>
      <c r="BV60" s="189"/>
      <c r="BW60" s="189"/>
      <c r="BX60" s="189"/>
      <c r="BY60" s="189"/>
    </row>
    <row r="61" spans="1:79" s="25" customFormat="1" ht="15" customHeight="1" x14ac:dyDescent="0.25">
      <c r="A61" s="57">
        <v>1</v>
      </c>
      <c r="B61" s="58"/>
      <c r="C61" s="58"/>
      <c r="D61" s="58"/>
      <c r="E61" s="59"/>
      <c r="F61" s="57">
        <v>2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9"/>
      <c r="U61" s="57">
        <v>3</v>
      </c>
      <c r="V61" s="58"/>
      <c r="W61" s="58"/>
      <c r="X61" s="58"/>
      <c r="Y61" s="59"/>
      <c r="Z61" s="57">
        <v>4</v>
      </c>
      <c r="AA61" s="58"/>
      <c r="AB61" s="58"/>
      <c r="AC61" s="58"/>
      <c r="AD61" s="59"/>
      <c r="AE61" s="57">
        <v>5</v>
      </c>
      <c r="AF61" s="58"/>
      <c r="AG61" s="58"/>
      <c r="AH61" s="59"/>
      <c r="AI61" s="57">
        <v>6</v>
      </c>
      <c r="AJ61" s="58"/>
      <c r="AK61" s="58"/>
      <c r="AL61" s="58"/>
      <c r="AM61" s="59"/>
      <c r="AN61" s="57">
        <v>7</v>
      </c>
      <c r="AO61" s="58"/>
      <c r="AP61" s="58"/>
      <c r="AQ61" s="58"/>
      <c r="AR61" s="59"/>
      <c r="AS61" s="57">
        <v>8</v>
      </c>
      <c r="AT61" s="58"/>
      <c r="AU61" s="58"/>
      <c r="AV61" s="58"/>
      <c r="AW61" s="59"/>
      <c r="AX61" s="57">
        <v>9</v>
      </c>
      <c r="AY61" s="58"/>
      <c r="AZ61" s="58"/>
      <c r="BA61" s="59"/>
      <c r="BB61" s="57">
        <v>10</v>
      </c>
      <c r="BC61" s="58"/>
      <c r="BD61" s="58"/>
      <c r="BE61" s="58"/>
      <c r="BF61" s="59"/>
      <c r="BG61" s="57">
        <v>11</v>
      </c>
      <c r="BH61" s="58"/>
      <c r="BI61" s="58"/>
      <c r="BJ61" s="58"/>
      <c r="BK61" s="59"/>
      <c r="BL61" s="57">
        <v>12</v>
      </c>
      <c r="BM61" s="58"/>
      <c r="BN61" s="58"/>
      <c r="BO61" s="58"/>
      <c r="BP61" s="59"/>
      <c r="BQ61" s="57">
        <v>13</v>
      </c>
      <c r="BR61" s="58"/>
      <c r="BS61" s="58"/>
      <c r="BT61" s="59"/>
      <c r="BU61" s="86">
        <v>14</v>
      </c>
      <c r="BV61" s="86"/>
      <c r="BW61" s="86"/>
      <c r="BX61" s="86"/>
      <c r="BY61" s="86"/>
    </row>
    <row r="62" spans="1:79" s="25" customFormat="1" ht="13.5" hidden="1" customHeight="1" x14ac:dyDescent="0.25">
      <c r="A62" s="57" t="s">
        <v>64</v>
      </c>
      <c r="B62" s="58"/>
      <c r="C62" s="58"/>
      <c r="D62" s="58"/>
      <c r="E62" s="59"/>
      <c r="F62" s="57" t="s">
        <v>57</v>
      </c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9"/>
      <c r="U62" s="57" t="s">
        <v>65</v>
      </c>
      <c r="V62" s="58"/>
      <c r="W62" s="58"/>
      <c r="X62" s="58"/>
      <c r="Y62" s="59"/>
      <c r="Z62" s="57" t="s">
        <v>66</v>
      </c>
      <c r="AA62" s="58"/>
      <c r="AB62" s="58"/>
      <c r="AC62" s="58"/>
      <c r="AD62" s="59"/>
      <c r="AE62" s="57" t="s">
        <v>91</v>
      </c>
      <c r="AF62" s="58"/>
      <c r="AG62" s="58"/>
      <c r="AH62" s="59"/>
      <c r="AI62" s="95" t="s">
        <v>170</v>
      </c>
      <c r="AJ62" s="96"/>
      <c r="AK62" s="96"/>
      <c r="AL62" s="96"/>
      <c r="AM62" s="97"/>
      <c r="AN62" s="57" t="s">
        <v>67</v>
      </c>
      <c r="AO62" s="58"/>
      <c r="AP62" s="58"/>
      <c r="AQ62" s="58"/>
      <c r="AR62" s="59"/>
      <c r="AS62" s="57" t="s">
        <v>68</v>
      </c>
      <c r="AT62" s="58"/>
      <c r="AU62" s="58"/>
      <c r="AV62" s="58"/>
      <c r="AW62" s="59"/>
      <c r="AX62" s="57" t="s">
        <v>92</v>
      </c>
      <c r="AY62" s="58"/>
      <c r="AZ62" s="58"/>
      <c r="BA62" s="59"/>
      <c r="BB62" s="95" t="s">
        <v>170</v>
      </c>
      <c r="BC62" s="96"/>
      <c r="BD62" s="96"/>
      <c r="BE62" s="96"/>
      <c r="BF62" s="97"/>
      <c r="BG62" s="57" t="s">
        <v>58</v>
      </c>
      <c r="BH62" s="58"/>
      <c r="BI62" s="58"/>
      <c r="BJ62" s="58"/>
      <c r="BK62" s="59"/>
      <c r="BL62" s="57" t="s">
        <v>59</v>
      </c>
      <c r="BM62" s="58"/>
      <c r="BN62" s="58"/>
      <c r="BO62" s="58"/>
      <c r="BP62" s="59"/>
      <c r="BQ62" s="57" t="s">
        <v>93</v>
      </c>
      <c r="BR62" s="58"/>
      <c r="BS62" s="58"/>
      <c r="BT62" s="59"/>
      <c r="BU62" s="98" t="s">
        <v>170</v>
      </c>
      <c r="BV62" s="98"/>
      <c r="BW62" s="98"/>
      <c r="BX62" s="98"/>
      <c r="BY62" s="98"/>
      <c r="CA62" s="25" t="s">
        <v>27</v>
      </c>
    </row>
    <row r="63" spans="1:79" s="26" customFormat="1" ht="12.75" customHeight="1" x14ac:dyDescent="0.25">
      <c r="A63" s="102"/>
      <c r="B63" s="103"/>
      <c r="C63" s="103"/>
      <c r="D63" s="103"/>
      <c r="E63" s="104"/>
      <c r="F63" s="102" t="s">
        <v>147</v>
      </c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4"/>
      <c r="U63" s="99"/>
      <c r="V63" s="100"/>
      <c r="W63" s="100"/>
      <c r="X63" s="100"/>
      <c r="Y63" s="101"/>
      <c r="Z63" s="99"/>
      <c r="AA63" s="100"/>
      <c r="AB63" s="100"/>
      <c r="AC63" s="100"/>
      <c r="AD63" s="101"/>
      <c r="AE63" s="99"/>
      <c r="AF63" s="100"/>
      <c r="AG63" s="100"/>
      <c r="AH63" s="101"/>
      <c r="AI63" s="99">
        <f>IF(ISNUMBER(U63),U63,0)+IF(ISNUMBER(Z63),Z63,0)</f>
        <v>0</v>
      </c>
      <c r="AJ63" s="100"/>
      <c r="AK63" s="100"/>
      <c r="AL63" s="100"/>
      <c r="AM63" s="101"/>
      <c r="AN63" s="99"/>
      <c r="AO63" s="100"/>
      <c r="AP63" s="100"/>
      <c r="AQ63" s="100"/>
      <c r="AR63" s="101"/>
      <c r="AS63" s="99"/>
      <c r="AT63" s="100"/>
      <c r="AU63" s="100"/>
      <c r="AV63" s="100"/>
      <c r="AW63" s="101"/>
      <c r="AX63" s="99"/>
      <c r="AY63" s="100"/>
      <c r="AZ63" s="100"/>
      <c r="BA63" s="101"/>
      <c r="BB63" s="99">
        <f>IF(ISNUMBER(AN63),AN63,0)+IF(ISNUMBER(AS63),AS63,0)</f>
        <v>0</v>
      </c>
      <c r="BC63" s="100"/>
      <c r="BD63" s="100"/>
      <c r="BE63" s="100"/>
      <c r="BF63" s="101"/>
      <c r="BG63" s="99"/>
      <c r="BH63" s="100"/>
      <c r="BI63" s="100"/>
      <c r="BJ63" s="100"/>
      <c r="BK63" s="101"/>
      <c r="BL63" s="99"/>
      <c r="BM63" s="100"/>
      <c r="BN63" s="100"/>
      <c r="BO63" s="100"/>
      <c r="BP63" s="101"/>
      <c r="BQ63" s="99"/>
      <c r="BR63" s="100"/>
      <c r="BS63" s="100"/>
      <c r="BT63" s="101"/>
      <c r="BU63" s="99">
        <f>IF(ISNUMBER(BG63),BG63,0)+IF(ISNUMBER(BL63),BL63,0)</f>
        <v>0</v>
      </c>
      <c r="BV63" s="100"/>
      <c r="BW63" s="100"/>
      <c r="BX63" s="100"/>
      <c r="BY63" s="101"/>
      <c r="CA63" s="26" t="s">
        <v>28</v>
      </c>
    </row>
    <row r="64" spans="1:79" s="19" customFormat="1" ht="7" customHeight="1" x14ac:dyDescent="0.3"/>
    <row r="65" spans="1:79" s="19" customFormat="1" ht="14.25" customHeight="1" x14ac:dyDescent="0.3">
      <c r="A65" s="39" t="s">
        <v>243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</row>
    <row r="66" spans="1:79" s="19" customFormat="1" ht="15" customHeight="1" x14ac:dyDescent="0.3">
      <c r="A66" s="88" t="s">
        <v>195</v>
      </c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</row>
    <row r="67" spans="1:79" s="216" customFormat="1" ht="17" customHeight="1" x14ac:dyDescent="0.15">
      <c r="A67" s="209" t="s">
        <v>118</v>
      </c>
      <c r="B67" s="210"/>
      <c r="C67" s="210"/>
      <c r="D67" s="211"/>
      <c r="E67" s="209" t="s">
        <v>19</v>
      </c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1"/>
      <c r="X67" s="212" t="s">
        <v>199</v>
      </c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4"/>
      <c r="AR67" s="215" t="s">
        <v>240</v>
      </c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  <c r="BI67" s="215"/>
      <c r="BJ67" s="215"/>
      <c r="BK67" s="215"/>
    </row>
    <row r="68" spans="1:79" s="216" customFormat="1" ht="17" customHeight="1" x14ac:dyDescent="0.15">
      <c r="A68" s="217"/>
      <c r="B68" s="218"/>
      <c r="C68" s="218"/>
      <c r="D68" s="219"/>
      <c r="E68" s="217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9"/>
      <c r="X68" s="209" t="s">
        <v>4</v>
      </c>
      <c r="Y68" s="210"/>
      <c r="Z68" s="210"/>
      <c r="AA68" s="210"/>
      <c r="AB68" s="211"/>
      <c r="AC68" s="209" t="s">
        <v>3</v>
      </c>
      <c r="AD68" s="210"/>
      <c r="AE68" s="210"/>
      <c r="AF68" s="210"/>
      <c r="AG68" s="211"/>
      <c r="AH68" s="212" t="s">
        <v>116</v>
      </c>
      <c r="AI68" s="213"/>
      <c r="AJ68" s="213"/>
      <c r="AK68" s="213"/>
      <c r="AL68" s="214"/>
      <c r="AM68" s="212" t="s">
        <v>5</v>
      </c>
      <c r="AN68" s="213"/>
      <c r="AO68" s="213"/>
      <c r="AP68" s="213"/>
      <c r="AQ68" s="214"/>
      <c r="AR68" s="212" t="s">
        <v>4</v>
      </c>
      <c r="AS68" s="213"/>
      <c r="AT68" s="213"/>
      <c r="AU68" s="213"/>
      <c r="AV68" s="214"/>
      <c r="AW68" s="212" t="s">
        <v>3</v>
      </c>
      <c r="AX68" s="213"/>
      <c r="AY68" s="213"/>
      <c r="AZ68" s="213"/>
      <c r="BA68" s="214"/>
      <c r="BB68" s="212" t="s">
        <v>116</v>
      </c>
      <c r="BC68" s="213"/>
      <c r="BD68" s="213"/>
      <c r="BE68" s="213"/>
      <c r="BF68" s="214"/>
      <c r="BG68" s="212" t="s">
        <v>96</v>
      </c>
      <c r="BH68" s="213"/>
      <c r="BI68" s="213"/>
      <c r="BJ68" s="213"/>
      <c r="BK68" s="214"/>
    </row>
    <row r="69" spans="1:79" s="25" customFormat="1" ht="12.75" customHeight="1" x14ac:dyDescent="0.25">
      <c r="A69" s="57">
        <v>1</v>
      </c>
      <c r="B69" s="58"/>
      <c r="C69" s="58"/>
      <c r="D69" s="59"/>
      <c r="E69" s="57">
        <v>2</v>
      </c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9"/>
      <c r="X69" s="57">
        <v>3</v>
      </c>
      <c r="Y69" s="58"/>
      <c r="Z69" s="58"/>
      <c r="AA69" s="58"/>
      <c r="AB69" s="59"/>
      <c r="AC69" s="57">
        <v>4</v>
      </c>
      <c r="AD69" s="58"/>
      <c r="AE69" s="58"/>
      <c r="AF69" s="58"/>
      <c r="AG69" s="59"/>
      <c r="AH69" s="57">
        <v>5</v>
      </c>
      <c r="AI69" s="58"/>
      <c r="AJ69" s="58"/>
      <c r="AK69" s="58"/>
      <c r="AL69" s="59"/>
      <c r="AM69" s="57">
        <v>6</v>
      </c>
      <c r="AN69" s="58"/>
      <c r="AO69" s="58"/>
      <c r="AP69" s="58"/>
      <c r="AQ69" s="59"/>
      <c r="AR69" s="57">
        <v>7</v>
      </c>
      <c r="AS69" s="58"/>
      <c r="AT69" s="58"/>
      <c r="AU69" s="58"/>
      <c r="AV69" s="59"/>
      <c r="AW69" s="57">
        <v>8</v>
      </c>
      <c r="AX69" s="58"/>
      <c r="AY69" s="58"/>
      <c r="AZ69" s="58"/>
      <c r="BA69" s="59"/>
      <c r="BB69" s="57">
        <v>9</v>
      </c>
      <c r="BC69" s="58"/>
      <c r="BD69" s="58"/>
      <c r="BE69" s="58"/>
      <c r="BF69" s="59"/>
      <c r="BG69" s="57">
        <v>10</v>
      </c>
      <c r="BH69" s="58"/>
      <c r="BI69" s="58"/>
      <c r="BJ69" s="58"/>
      <c r="BK69" s="59"/>
    </row>
    <row r="70" spans="1:79" s="24" customFormat="1" ht="12.75" hidden="1" customHeight="1" x14ac:dyDescent="0.25">
      <c r="A70" s="49" t="s">
        <v>64</v>
      </c>
      <c r="B70" s="50"/>
      <c r="C70" s="50"/>
      <c r="D70" s="51"/>
      <c r="E70" s="49" t="s">
        <v>57</v>
      </c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1"/>
      <c r="X70" s="45" t="s">
        <v>60</v>
      </c>
      <c r="Y70" s="46"/>
      <c r="Z70" s="46"/>
      <c r="AA70" s="46"/>
      <c r="AB70" s="47"/>
      <c r="AC70" s="45" t="s">
        <v>61</v>
      </c>
      <c r="AD70" s="46"/>
      <c r="AE70" s="46"/>
      <c r="AF70" s="46"/>
      <c r="AG70" s="47"/>
      <c r="AH70" s="49" t="s">
        <v>94</v>
      </c>
      <c r="AI70" s="50"/>
      <c r="AJ70" s="50"/>
      <c r="AK70" s="50"/>
      <c r="AL70" s="51"/>
      <c r="AM70" s="105" t="s">
        <v>171</v>
      </c>
      <c r="AN70" s="106"/>
      <c r="AO70" s="106"/>
      <c r="AP70" s="106"/>
      <c r="AQ70" s="107"/>
      <c r="AR70" s="49" t="s">
        <v>62</v>
      </c>
      <c r="AS70" s="50"/>
      <c r="AT70" s="50"/>
      <c r="AU70" s="50"/>
      <c r="AV70" s="51"/>
      <c r="AW70" s="49" t="s">
        <v>63</v>
      </c>
      <c r="AX70" s="50"/>
      <c r="AY70" s="50"/>
      <c r="AZ70" s="50"/>
      <c r="BA70" s="51"/>
      <c r="BB70" s="49" t="s">
        <v>95</v>
      </c>
      <c r="BC70" s="50"/>
      <c r="BD70" s="50"/>
      <c r="BE70" s="50"/>
      <c r="BF70" s="51"/>
      <c r="BG70" s="105" t="s">
        <v>171</v>
      </c>
      <c r="BH70" s="106"/>
      <c r="BI70" s="106"/>
      <c r="BJ70" s="106"/>
      <c r="BK70" s="107"/>
      <c r="CA70" s="24" t="s">
        <v>29</v>
      </c>
    </row>
    <row r="71" spans="1:79" s="27" customFormat="1" ht="25" customHeight="1" x14ac:dyDescent="0.25">
      <c r="A71" s="49">
        <v>2610</v>
      </c>
      <c r="B71" s="50"/>
      <c r="C71" s="50"/>
      <c r="D71" s="51"/>
      <c r="E71" s="113" t="s">
        <v>201</v>
      </c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5"/>
      <c r="X71" s="108">
        <f>X44</f>
        <v>7026328</v>
      </c>
      <c r="Y71" s="109"/>
      <c r="Z71" s="109"/>
      <c r="AA71" s="109"/>
      <c r="AB71" s="110"/>
      <c r="AC71" s="108">
        <v>0</v>
      </c>
      <c r="AD71" s="109"/>
      <c r="AE71" s="109"/>
      <c r="AF71" s="109"/>
      <c r="AG71" s="110"/>
      <c r="AH71" s="108">
        <v>0</v>
      </c>
      <c r="AI71" s="109"/>
      <c r="AJ71" s="109"/>
      <c r="AK71" s="109"/>
      <c r="AL71" s="110"/>
      <c r="AM71" s="108">
        <f>IF(ISNUMBER(X71),X71,0)+IF(ISNUMBER(AC71),AC71,0)</f>
        <v>7026328</v>
      </c>
      <c r="AN71" s="109"/>
      <c r="AO71" s="109"/>
      <c r="AP71" s="109"/>
      <c r="AQ71" s="110"/>
      <c r="AR71" s="108">
        <f>AR44</f>
        <v>7035708</v>
      </c>
      <c r="AS71" s="109"/>
      <c r="AT71" s="109"/>
      <c r="AU71" s="109"/>
      <c r="AV71" s="110"/>
      <c r="AW71" s="108">
        <v>0</v>
      </c>
      <c r="AX71" s="109"/>
      <c r="AY71" s="109"/>
      <c r="AZ71" s="109"/>
      <c r="BA71" s="110"/>
      <c r="BB71" s="108">
        <v>0</v>
      </c>
      <c r="BC71" s="109"/>
      <c r="BD71" s="109"/>
      <c r="BE71" s="109"/>
      <c r="BF71" s="110"/>
      <c r="BG71" s="111">
        <f>IF(ISNUMBER(AR71),AR71,0)+IF(ISNUMBER(AW71),AW71,0)</f>
        <v>7035708</v>
      </c>
      <c r="BH71" s="111"/>
      <c r="BI71" s="111"/>
      <c r="BJ71" s="111"/>
      <c r="BK71" s="111"/>
      <c r="CA71" s="27" t="s">
        <v>30</v>
      </c>
    </row>
    <row r="72" spans="1:79" s="28" customFormat="1" ht="12.75" customHeight="1" x14ac:dyDescent="0.25">
      <c r="A72" s="157"/>
      <c r="B72" s="158"/>
      <c r="C72" s="158"/>
      <c r="D72" s="159"/>
      <c r="E72" s="160" t="s">
        <v>147</v>
      </c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2"/>
      <c r="X72" s="163">
        <f>X71</f>
        <v>7026328</v>
      </c>
      <c r="Y72" s="164"/>
      <c r="Z72" s="164"/>
      <c r="AA72" s="164"/>
      <c r="AB72" s="165"/>
      <c r="AC72" s="163">
        <v>0</v>
      </c>
      <c r="AD72" s="164"/>
      <c r="AE72" s="164"/>
      <c r="AF72" s="164"/>
      <c r="AG72" s="165"/>
      <c r="AH72" s="163">
        <v>0</v>
      </c>
      <c r="AI72" s="164"/>
      <c r="AJ72" s="164"/>
      <c r="AK72" s="164"/>
      <c r="AL72" s="165"/>
      <c r="AM72" s="163">
        <f>IF(ISNUMBER(X72),X72,0)+IF(ISNUMBER(AC72),AC72,0)</f>
        <v>7026328</v>
      </c>
      <c r="AN72" s="164"/>
      <c r="AO72" s="164"/>
      <c r="AP72" s="164"/>
      <c r="AQ72" s="165"/>
      <c r="AR72" s="163">
        <f>AR71</f>
        <v>7035708</v>
      </c>
      <c r="AS72" s="164"/>
      <c r="AT72" s="164"/>
      <c r="AU72" s="164"/>
      <c r="AV72" s="165"/>
      <c r="AW72" s="163">
        <v>0</v>
      </c>
      <c r="AX72" s="164"/>
      <c r="AY72" s="164"/>
      <c r="AZ72" s="164"/>
      <c r="BA72" s="165"/>
      <c r="BB72" s="163">
        <v>0</v>
      </c>
      <c r="BC72" s="164"/>
      <c r="BD72" s="164"/>
      <c r="BE72" s="164"/>
      <c r="BF72" s="165"/>
      <c r="BG72" s="112">
        <f>IF(ISNUMBER(AR72),AR72,0)+IF(ISNUMBER(AW72),AW72,0)</f>
        <v>7035708</v>
      </c>
      <c r="BH72" s="112"/>
      <c r="BI72" s="112"/>
      <c r="BJ72" s="112"/>
      <c r="BK72" s="112"/>
    </row>
    <row r="73" spans="1:79" s="19" customFormat="1" ht="13" x14ac:dyDescent="0.3"/>
    <row r="74" spans="1:79" s="19" customFormat="1" ht="14.25" customHeight="1" x14ac:dyDescent="0.3">
      <c r="A74" s="39" t="s">
        <v>244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s="19" customFormat="1" ht="15" customHeight="1" x14ac:dyDescent="0.3">
      <c r="A75" s="88" t="s">
        <v>195</v>
      </c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</row>
    <row r="76" spans="1:79" s="208" customFormat="1" ht="20" customHeight="1" x14ac:dyDescent="0.15">
      <c r="A76" s="197" t="s">
        <v>119</v>
      </c>
      <c r="B76" s="198"/>
      <c r="C76" s="198"/>
      <c r="D76" s="198"/>
      <c r="E76" s="199"/>
      <c r="F76" s="197" t="s">
        <v>19</v>
      </c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9"/>
      <c r="X76" s="140" t="s">
        <v>199</v>
      </c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200" t="s">
        <v>240</v>
      </c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2"/>
    </row>
    <row r="77" spans="1:79" s="208" customFormat="1" ht="20" customHeight="1" x14ac:dyDescent="0.15">
      <c r="A77" s="204"/>
      <c r="B77" s="205"/>
      <c r="C77" s="205"/>
      <c r="D77" s="205"/>
      <c r="E77" s="206"/>
      <c r="F77" s="204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6"/>
      <c r="X77" s="200" t="s">
        <v>4</v>
      </c>
      <c r="Y77" s="201"/>
      <c r="Z77" s="201"/>
      <c r="AA77" s="201"/>
      <c r="AB77" s="202"/>
      <c r="AC77" s="200" t="s">
        <v>3</v>
      </c>
      <c r="AD77" s="201"/>
      <c r="AE77" s="201"/>
      <c r="AF77" s="201"/>
      <c r="AG77" s="202"/>
      <c r="AH77" s="200" t="s">
        <v>116</v>
      </c>
      <c r="AI77" s="201"/>
      <c r="AJ77" s="201"/>
      <c r="AK77" s="201"/>
      <c r="AL77" s="202"/>
      <c r="AM77" s="200" t="s">
        <v>5</v>
      </c>
      <c r="AN77" s="201"/>
      <c r="AO77" s="201"/>
      <c r="AP77" s="201"/>
      <c r="AQ77" s="202"/>
      <c r="AR77" s="200" t="s">
        <v>4</v>
      </c>
      <c r="AS77" s="201"/>
      <c r="AT77" s="201"/>
      <c r="AU77" s="201"/>
      <c r="AV77" s="202"/>
      <c r="AW77" s="200" t="s">
        <v>3</v>
      </c>
      <c r="AX77" s="201"/>
      <c r="AY77" s="201"/>
      <c r="AZ77" s="201"/>
      <c r="BA77" s="202"/>
      <c r="BB77" s="140" t="s">
        <v>116</v>
      </c>
      <c r="BC77" s="140"/>
      <c r="BD77" s="140"/>
      <c r="BE77" s="140"/>
      <c r="BF77" s="140"/>
      <c r="BG77" s="200" t="s">
        <v>96</v>
      </c>
      <c r="BH77" s="201"/>
      <c r="BI77" s="201"/>
      <c r="BJ77" s="201"/>
      <c r="BK77" s="202"/>
    </row>
    <row r="78" spans="1:79" s="208" customFormat="1" ht="10.5" customHeight="1" x14ac:dyDescent="0.15">
      <c r="A78" s="220">
        <v>1</v>
      </c>
      <c r="B78" s="221"/>
      <c r="C78" s="221"/>
      <c r="D78" s="221"/>
      <c r="E78" s="222"/>
      <c r="F78" s="220">
        <v>2</v>
      </c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1"/>
      <c r="S78" s="221"/>
      <c r="T78" s="221"/>
      <c r="U78" s="221"/>
      <c r="V78" s="221"/>
      <c r="W78" s="222"/>
      <c r="X78" s="220">
        <v>3</v>
      </c>
      <c r="Y78" s="221"/>
      <c r="Z78" s="221"/>
      <c r="AA78" s="221"/>
      <c r="AB78" s="222"/>
      <c r="AC78" s="220">
        <v>4</v>
      </c>
      <c r="AD78" s="221"/>
      <c r="AE78" s="221"/>
      <c r="AF78" s="221"/>
      <c r="AG78" s="222"/>
      <c r="AH78" s="220">
        <v>5</v>
      </c>
      <c r="AI78" s="221"/>
      <c r="AJ78" s="221"/>
      <c r="AK78" s="221"/>
      <c r="AL78" s="222"/>
      <c r="AM78" s="220">
        <v>6</v>
      </c>
      <c r="AN78" s="221"/>
      <c r="AO78" s="221"/>
      <c r="AP78" s="221"/>
      <c r="AQ78" s="222"/>
      <c r="AR78" s="220">
        <v>7</v>
      </c>
      <c r="AS78" s="221"/>
      <c r="AT78" s="221"/>
      <c r="AU78" s="221"/>
      <c r="AV78" s="222"/>
      <c r="AW78" s="220">
        <v>8</v>
      </c>
      <c r="AX78" s="221"/>
      <c r="AY78" s="221"/>
      <c r="AZ78" s="221"/>
      <c r="BA78" s="222"/>
      <c r="BB78" s="220">
        <v>9</v>
      </c>
      <c r="BC78" s="221"/>
      <c r="BD78" s="221"/>
      <c r="BE78" s="221"/>
      <c r="BF78" s="222"/>
      <c r="BG78" s="220">
        <v>10</v>
      </c>
      <c r="BH78" s="221"/>
      <c r="BI78" s="221"/>
      <c r="BJ78" s="221"/>
      <c r="BK78" s="222"/>
    </row>
    <row r="79" spans="1:79" s="208" customFormat="1" ht="20" hidden="1" customHeight="1" x14ac:dyDescent="0.15">
      <c r="A79" s="220" t="s">
        <v>64</v>
      </c>
      <c r="B79" s="221"/>
      <c r="C79" s="221"/>
      <c r="D79" s="221"/>
      <c r="E79" s="222"/>
      <c r="F79" s="220" t="s">
        <v>57</v>
      </c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1"/>
      <c r="S79" s="221"/>
      <c r="T79" s="221"/>
      <c r="U79" s="221"/>
      <c r="V79" s="221"/>
      <c r="W79" s="222"/>
      <c r="X79" s="220" t="s">
        <v>60</v>
      </c>
      <c r="Y79" s="221"/>
      <c r="Z79" s="221"/>
      <c r="AA79" s="221"/>
      <c r="AB79" s="222"/>
      <c r="AC79" s="220" t="s">
        <v>61</v>
      </c>
      <c r="AD79" s="221"/>
      <c r="AE79" s="221"/>
      <c r="AF79" s="221"/>
      <c r="AG79" s="222"/>
      <c r="AH79" s="220" t="s">
        <v>94</v>
      </c>
      <c r="AI79" s="221"/>
      <c r="AJ79" s="221"/>
      <c r="AK79" s="221"/>
      <c r="AL79" s="222"/>
      <c r="AM79" s="223" t="s">
        <v>171</v>
      </c>
      <c r="AN79" s="224"/>
      <c r="AO79" s="224"/>
      <c r="AP79" s="224"/>
      <c r="AQ79" s="225"/>
      <c r="AR79" s="220" t="s">
        <v>62</v>
      </c>
      <c r="AS79" s="221"/>
      <c r="AT79" s="221"/>
      <c r="AU79" s="221"/>
      <c r="AV79" s="222"/>
      <c r="AW79" s="220" t="s">
        <v>63</v>
      </c>
      <c r="AX79" s="221"/>
      <c r="AY79" s="221"/>
      <c r="AZ79" s="221"/>
      <c r="BA79" s="222"/>
      <c r="BB79" s="220" t="s">
        <v>95</v>
      </c>
      <c r="BC79" s="221"/>
      <c r="BD79" s="221"/>
      <c r="BE79" s="221"/>
      <c r="BF79" s="222"/>
      <c r="BG79" s="223" t="s">
        <v>171</v>
      </c>
      <c r="BH79" s="224"/>
      <c r="BI79" s="224"/>
      <c r="BJ79" s="224"/>
      <c r="BK79" s="225"/>
      <c r="CA79" s="208" t="s">
        <v>31</v>
      </c>
    </row>
    <row r="80" spans="1:79" s="233" customFormat="1" ht="13.5" customHeight="1" x14ac:dyDescent="0.25">
      <c r="A80" s="226"/>
      <c r="B80" s="227"/>
      <c r="C80" s="227"/>
      <c r="D80" s="227"/>
      <c r="E80" s="228"/>
      <c r="F80" s="226" t="s">
        <v>147</v>
      </c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8"/>
      <c r="X80" s="229"/>
      <c r="Y80" s="230"/>
      <c r="Z80" s="230"/>
      <c r="AA80" s="230"/>
      <c r="AB80" s="231"/>
      <c r="AC80" s="229"/>
      <c r="AD80" s="230"/>
      <c r="AE80" s="230"/>
      <c r="AF80" s="230"/>
      <c r="AG80" s="231"/>
      <c r="AH80" s="232"/>
      <c r="AI80" s="232"/>
      <c r="AJ80" s="232"/>
      <c r="AK80" s="232"/>
      <c r="AL80" s="232"/>
      <c r="AM80" s="232">
        <f>IF(ISNUMBER(X80),X80,0)+IF(ISNUMBER(AC80),AC80,0)</f>
        <v>0</v>
      </c>
      <c r="AN80" s="232"/>
      <c r="AO80" s="232"/>
      <c r="AP80" s="232"/>
      <c r="AQ80" s="232"/>
      <c r="AR80" s="232"/>
      <c r="AS80" s="232"/>
      <c r="AT80" s="232"/>
      <c r="AU80" s="232"/>
      <c r="AV80" s="232"/>
      <c r="AW80" s="232"/>
      <c r="AX80" s="232"/>
      <c r="AY80" s="232"/>
      <c r="AZ80" s="232"/>
      <c r="BA80" s="232"/>
      <c r="BB80" s="232"/>
      <c r="BC80" s="232"/>
      <c r="BD80" s="232"/>
      <c r="BE80" s="232"/>
      <c r="BF80" s="232"/>
      <c r="BG80" s="232">
        <f>IF(ISNUMBER(AR80),AR80,0)+IF(ISNUMBER(AW80),AW80,0)</f>
        <v>0</v>
      </c>
      <c r="BH80" s="232"/>
      <c r="BI80" s="232"/>
      <c r="BJ80" s="232"/>
      <c r="BK80" s="232"/>
      <c r="CA80" s="233" t="s">
        <v>32</v>
      </c>
    </row>
    <row r="81" spans="1:79" s="19" customFormat="1" ht="7.5" customHeight="1" x14ac:dyDescent="0.3"/>
    <row r="82" spans="1:79" s="19" customFormat="1" ht="13" hidden="1" x14ac:dyDescent="0.3"/>
    <row r="83" spans="1:79" s="19" customFormat="1" ht="14.25" customHeight="1" x14ac:dyDescent="0.3">
      <c r="A83" s="39" t="s">
        <v>120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</row>
    <row r="84" spans="1:79" s="19" customFormat="1" ht="14.25" customHeight="1" x14ac:dyDescent="0.3">
      <c r="A84" s="39" t="s">
        <v>245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</row>
    <row r="85" spans="1:79" s="19" customFormat="1" ht="15" customHeight="1" x14ac:dyDescent="0.3">
      <c r="A85" s="88" t="s">
        <v>195</v>
      </c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</row>
    <row r="86" spans="1:79" s="25" customFormat="1" ht="19" customHeight="1" x14ac:dyDescent="0.25">
      <c r="A86" s="89" t="s">
        <v>6</v>
      </c>
      <c r="B86" s="90"/>
      <c r="C86" s="90"/>
      <c r="D86" s="89" t="s">
        <v>121</v>
      </c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1"/>
      <c r="U86" s="57" t="s">
        <v>236</v>
      </c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9"/>
      <c r="AN86" s="57" t="s">
        <v>237</v>
      </c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9"/>
      <c r="BG86" s="86" t="s">
        <v>238</v>
      </c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</row>
    <row r="87" spans="1:79" s="25" customFormat="1" ht="27.5" customHeight="1" x14ac:dyDescent="0.25">
      <c r="A87" s="92"/>
      <c r="B87" s="93"/>
      <c r="C87" s="93"/>
      <c r="D87" s="92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4"/>
      <c r="U87" s="57" t="s">
        <v>4</v>
      </c>
      <c r="V87" s="58"/>
      <c r="W87" s="58"/>
      <c r="X87" s="58"/>
      <c r="Y87" s="59"/>
      <c r="Z87" s="57" t="s">
        <v>3</v>
      </c>
      <c r="AA87" s="58"/>
      <c r="AB87" s="58"/>
      <c r="AC87" s="58"/>
      <c r="AD87" s="59"/>
      <c r="AE87" s="57" t="s">
        <v>116</v>
      </c>
      <c r="AF87" s="58"/>
      <c r="AG87" s="58"/>
      <c r="AH87" s="59"/>
      <c r="AI87" s="57" t="s">
        <v>5</v>
      </c>
      <c r="AJ87" s="58"/>
      <c r="AK87" s="58"/>
      <c r="AL87" s="58"/>
      <c r="AM87" s="59"/>
      <c r="AN87" s="57" t="s">
        <v>4</v>
      </c>
      <c r="AO87" s="58"/>
      <c r="AP87" s="58"/>
      <c r="AQ87" s="58"/>
      <c r="AR87" s="59"/>
      <c r="AS87" s="57" t="s">
        <v>3</v>
      </c>
      <c r="AT87" s="58"/>
      <c r="AU87" s="58"/>
      <c r="AV87" s="58"/>
      <c r="AW87" s="59"/>
      <c r="AX87" s="57" t="s">
        <v>116</v>
      </c>
      <c r="AY87" s="58"/>
      <c r="AZ87" s="58"/>
      <c r="BA87" s="59"/>
      <c r="BB87" s="57" t="s">
        <v>96</v>
      </c>
      <c r="BC87" s="58"/>
      <c r="BD87" s="58"/>
      <c r="BE87" s="58"/>
      <c r="BF87" s="59"/>
      <c r="BG87" s="57" t="s">
        <v>4</v>
      </c>
      <c r="BH87" s="58"/>
      <c r="BI87" s="58"/>
      <c r="BJ87" s="58"/>
      <c r="BK87" s="59"/>
      <c r="BL87" s="86" t="s">
        <v>3</v>
      </c>
      <c r="BM87" s="86"/>
      <c r="BN87" s="86"/>
      <c r="BO87" s="86"/>
      <c r="BP87" s="86"/>
      <c r="BQ87" s="86" t="s">
        <v>116</v>
      </c>
      <c r="BR87" s="86"/>
      <c r="BS87" s="86"/>
      <c r="BT87" s="86"/>
      <c r="BU87" s="57" t="s">
        <v>97</v>
      </c>
      <c r="BV87" s="58"/>
      <c r="BW87" s="58"/>
      <c r="BX87" s="58"/>
      <c r="BY87" s="59"/>
    </row>
    <row r="88" spans="1:79" s="25" customFormat="1" ht="15" customHeight="1" x14ac:dyDescent="0.25">
      <c r="A88" s="57">
        <v>1</v>
      </c>
      <c r="B88" s="58"/>
      <c r="C88" s="58"/>
      <c r="D88" s="57">
        <v>2</v>
      </c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9"/>
      <c r="U88" s="57">
        <v>3</v>
      </c>
      <c r="V88" s="58"/>
      <c r="W88" s="58"/>
      <c r="X88" s="58"/>
      <c r="Y88" s="59"/>
      <c r="Z88" s="57">
        <v>4</v>
      </c>
      <c r="AA88" s="58"/>
      <c r="AB88" s="58"/>
      <c r="AC88" s="58"/>
      <c r="AD88" s="59"/>
      <c r="AE88" s="57">
        <v>5</v>
      </c>
      <c r="AF88" s="58"/>
      <c r="AG88" s="58"/>
      <c r="AH88" s="59"/>
      <c r="AI88" s="57">
        <v>6</v>
      </c>
      <c r="AJ88" s="58"/>
      <c r="AK88" s="58"/>
      <c r="AL88" s="58"/>
      <c r="AM88" s="59"/>
      <c r="AN88" s="57">
        <v>7</v>
      </c>
      <c r="AO88" s="58"/>
      <c r="AP88" s="58"/>
      <c r="AQ88" s="58"/>
      <c r="AR88" s="59"/>
      <c r="AS88" s="57">
        <v>8</v>
      </c>
      <c r="AT88" s="58"/>
      <c r="AU88" s="58"/>
      <c r="AV88" s="58"/>
      <c r="AW88" s="59"/>
      <c r="AX88" s="86">
        <v>9</v>
      </c>
      <c r="AY88" s="86"/>
      <c r="AZ88" s="86"/>
      <c r="BA88" s="86"/>
      <c r="BB88" s="57">
        <v>10</v>
      </c>
      <c r="BC88" s="58"/>
      <c r="BD88" s="58"/>
      <c r="BE88" s="58"/>
      <c r="BF88" s="59"/>
      <c r="BG88" s="57">
        <v>11</v>
      </c>
      <c r="BH88" s="58"/>
      <c r="BI88" s="58"/>
      <c r="BJ88" s="58"/>
      <c r="BK88" s="59"/>
      <c r="BL88" s="86">
        <v>12</v>
      </c>
      <c r="BM88" s="86"/>
      <c r="BN88" s="86"/>
      <c r="BO88" s="86"/>
      <c r="BP88" s="86"/>
      <c r="BQ88" s="57">
        <v>13</v>
      </c>
      <c r="BR88" s="58"/>
      <c r="BS88" s="58"/>
      <c r="BT88" s="59"/>
      <c r="BU88" s="57">
        <v>14</v>
      </c>
      <c r="BV88" s="58"/>
      <c r="BW88" s="58"/>
      <c r="BX88" s="58"/>
      <c r="BY88" s="59"/>
    </row>
    <row r="89" spans="1:79" s="19" customFormat="1" ht="14.25" hidden="1" customHeight="1" x14ac:dyDescent="0.3">
      <c r="A89" s="60" t="s">
        <v>69</v>
      </c>
      <c r="B89" s="61"/>
      <c r="C89" s="61"/>
      <c r="D89" s="60" t="s">
        <v>57</v>
      </c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2"/>
      <c r="U89" s="87" t="s">
        <v>65</v>
      </c>
      <c r="V89" s="87"/>
      <c r="W89" s="87"/>
      <c r="X89" s="87"/>
      <c r="Y89" s="87"/>
      <c r="Z89" s="87" t="s">
        <v>66</v>
      </c>
      <c r="AA89" s="87"/>
      <c r="AB89" s="87"/>
      <c r="AC89" s="87"/>
      <c r="AD89" s="87"/>
      <c r="AE89" s="87" t="s">
        <v>91</v>
      </c>
      <c r="AF89" s="87"/>
      <c r="AG89" s="87"/>
      <c r="AH89" s="87"/>
      <c r="AI89" s="116" t="s">
        <v>170</v>
      </c>
      <c r="AJ89" s="116"/>
      <c r="AK89" s="116"/>
      <c r="AL89" s="116"/>
      <c r="AM89" s="116"/>
      <c r="AN89" s="87" t="s">
        <v>67</v>
      </c>
      <c r="AO89" s="87"/>
      <c r="AP89" s="87"/>
      <c r="AQ89" s="87"/>
      <c r="AR89" s="87"/>
      <c r="AS89" s="87" t="s">
        <v>68</v>
      </c>
      <c r="AT89" s="87"/>
      <c r="AU89" s="87"/>
      <c r="AV89" s="87"/>
      <c r="AW89" s="87"/>
      <c r="AX89" s="87" t="s">
        <v>92</v>
      </c>
      <c r="AY89" s="87"/>
      <c r="AZ89" s="87"/>
      <c r="BA89" s="87"/>
      <c r="BB89" s="116" t="s">
        <v>170</v>
      </c>
      <c r="BC89" s="116"/>
      <c r="BD89" s="116"/>
      <c r="BE89" s="116"/>
      <c r="BF89" s="116"/>
      <c r="BG89" s="87" t="s">
        <v>58</v>
      </c>
      <c r="BH89" s="87"/>
      <c r="BI89" s="87"/>
      <c r="BJ89" s="87"/>
      <c r="BK89" s="87"/>
      <c r="BL89" s="87" t="s">
        <v>59</v>
      </c>
      <c r="BM89" s="87"/>
      <c r="BN89" s="87"/>
      <c r="BO89" s="87"/>
      <c r="BP89" s="87"/>
      <c r="BQ89" s="87" t="s">
        <v>93</v>
      </c>
      <c r="BR89" s="87"/>
      <c r="BS89" s="87"/>
      <c r="BT89" s="87"/>
      <c r="BU89" s="116" t="s">
        <v>170</v>
      </c>
      <c r="BV89" s="116"/>
      <c r="BW89" s="116"/>
      <c r="BX89" s="116"/>
      <c r="BY89" s="116"/>
      <c r="CA89" s="19" t="s">
        <v>33</v>
      </c>
    </row>
    <row r="90" spans="1:79" s="20" customFormat="1" ht="37.5" customHeight="1" x14ac:dyDescent="0.25">
      <c r="A90" s="60">
        <v>1</v>
      </c>
      <c r="B90" s="61"/>
      <c r="C90" s="61"/>
      <c r="D90" s="72" t="s">
        <v>203</v>
      </c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4"/>
      <c r="U90" s="69">
        <f>U30</f>
        <v>6231489</v>
      </c>
      <c r="V90" s="70"/>
      <c r="W90" s="70"/>
      <c r="X90" s="70"/>
      <c r="Y90" s="71"/>
      <c r="Z90" s="69">
        <v>0</v>
      </c>
      <c r="AA90" s="70"/>
      <c r="AB90" s="70"/>
      <c r="AC90" s="70"/>
      <c r="AD90" s="71"/>
      <c r="AE90" s="69">
        <v>0</v>
      </c>
      <c r="AF90" s="70"/>
      <c r="AG90" s="70"/>
      <c r="AH90" s="71"/>
      <c r="AI90" s="69">
        <f>IF(ISNUMBER(U90),U90,0)+IF(ISNUMBER(Z90),Z90,0)</f>
        <v>6231489</v>
      </c>
      <c r="AJ90" s="70"/>
      <c r="AK90" s="70"/>
      <c r="AL90" s="70"/>
      <c r="AM90" s="71"/>
      <c r="AN90" s="69">
        <f>AN30</f>
        <v>6961691</v>
      </c>
      <c r="AO90" s="70"/>
      <c r="AP90" s="70"/>
      <c r="AQ90" s="70"/>
      <c r="AR90" s="71"/>
      <c r="AS90" s="69">
        <v>0</v>
      </c>
      <c r="AT90" s="70"/>
      <c r="AU90" s="70"/>
      <c r="AV90" s="70"/>
      <c r="AW90" s="71"/>
      <c r="AX90" s="69">
        <v>0</v>
      </c>
      <c r="AY90" s="70"/>
      <c r="AZ90" s="70"/>
      <c r="BA90" s="71"/>
      <c r="BB90" s="69">
        <f>IF(ISNUMBER(AN90),AN90,0)+IF(ISNUMBER(AS90),AS90,0)</f>
        <v>6961691</v>
      </c>
      <c r="BC90" s="70"/>
      <c r="BD90" s="70"/>
      <c r="BE90" s="70"/>
      <c r="BF90" s="71"/>
      <c r="BG90" s="69">
        <f>BG54</f>
        <v>7323423</v>
      </c>
      <c r="BH90" s="70"/>
      <c r="BI90" s="70"/>
      <c r="BJ90" s="70"/>
      <c r="BK90" s="71"/>
      <c r="BL90" s="69">
        <v>0</v>
      </c>
      <c r="BM90" s="70"/>
      <c r="BN90" s="70"/>
      <c r="BO90" s="70"/>
      <c r="BP90" s="71"/>
      <c r="BQ90" s="69">
        <v>0</v>
      </c>
      <c r="BR90" s="70"/>
      <c r="BS90" s="70"/>
      <c r="BT90" s="71"/>
      <c r="BU90" s="69">
        <f>IF(ISNUMBER(BG90),BG90,0)+IF(ISNUMBER(BL90),BL90,0)</f>
        <v>7323423</v>
      </c>
      <c r="BV90" s="70"/>
      <c r="BW90" s="70"/>
      <c r="BX90" s="70"/>
      <c r="BY90" s="71"/>
      <c r="CA90" s="20" t="s">
        <v>34</v>
      </c>
    </row>
    <row r="91" spans="1:79" s="21" customFormat="1" ht="12.75" customHeight="1" x14ac:dyDescent="0.25">
      <c r="A91" s="76"/>
      <c r="B91" s="77"/>
      <c r="C91" s="77"/>
      <c r="D91" s="154" t="s">
        <v>147</v>
      </c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6"/>
      <c r="U91" s="83">
        <f>U90</f>
        <v>6231489</v>
      </c>
      <c r="V91" s="84"/>
      <c r="W91" s="84"/>
      <c r="X91" s="84"/>
      <c r="Y91" s="85"/>
      <c r="Z91" s="83">
        <v>0</v>
      </c>
      <c r="AA91" s="84"/>
      <c r="AB91" s="84"/>
      <c r="AC91" s="84"/>
      <c r="AD91" s="85"/>
      <c r="AE91" s="83">
        <v>0</v>
      </c>
      <c r="AF91" s="84"/>
      <c r="AG91" s="84"/>
      <c r="AH91" s="85"/>
      <c r="AI91" s="83">
        <f>IF(ISNUMBER(U91),U91,0)+IF(ISNUMBER(Z91),Z91,0)</f>
        <v>6231489</v>
      </c>
      <c r="AJ91" s="84"/>
      <c r="AK91" s="84"/>
      <c r="AL91" s="84"/>
      <c r="AM91" s="85"/>
      <c r="AN91" s="83">
        <f>AN90</f>
        <v>6961691</v>
      </c>
      <c r="AO91" s="84"/>
      <c r="AP91" s="84"/>
      <c r="AQ91" s="84"/>
      <c r="AR91" s="85"/>
      <c r="AS91" s="83">
        <v>0</v>
      </c>
      <c r="AT91" s="84"/>
      <c r="AU91" s="84"/>
      <c r="AV91" s="84"/>
      <c r="AW91" s="85"/>
      <c r="AX91" s="83">
        <v>0</v>
      </c>
      <c r="AY91" s="84"/>
      <c r="AZ91" s="84"/>
      <c r="BA91" s="85"/>
      <c r="BB91" s="83">
        <f>IF(ISNUMBER(AN91),AN91,0)+IF(ISNUMBER(AS91),AS91,0)</f>
        <v>6961691</v>
      </c>
      <c r="BC91" s="84"/>
      <c r="BD91" s="84"/>
      <c r="BE91" s="84"/>
      <c r="BF91" s="85"/>
      <c r="BG91" s="83">
        <f>BG90</f>
        <v>7323423</v>
      </c>
      <c r="BH91" s="84"/>
      <c r="BI91" s="84"/>
      <c r="BJ91" s="84"/>
      <c r="BK91" s="85"/>
      <c r="BL91" s="83">
        <v>0</v>
      </c>
      <c r="BM91" s="84"/>
      <c r="BN91" s="84"/>
      <c r="BO91" s="84"/>
      <c r="BP91" s="85"/>
      <c r="BQ91" s="83">
        <v>0</v>
      </c>
      <c r="BR91" s="84"/>
      <c r="BS91" s="84"/>
      <c r="BT91" s="85"/>
      <c r="BU91" s="83">
        <f>IF(ISNUMBER(BG91),BG91,0)+IF(ISNUMBER(BL91),BL91,0)</f>
        <v>7323423</v>
      </c>
      <c r="BV91" s="84"/>
      <c r="BW91" s="84"/>
      <c r="BX91" s="84"/>
      <c r="BY91" s="85"/>
    </row>
    <row r="92" spans="1:79" s="19" customFormat="1" ht="13" x14ac:dyDescent="0.3"/>
    <row r="93" spans="1:79" s="19" customFormat="1" ht="14.25" customHeight="1" x14ac:dyDescent="0.3">
      <c r="A93" s="39" t="s">
        <v>246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</row>
    <row r="94" spans="1:79" s="19" customFormat="1" ht="15" customHeight="1" x14ac:dyDescent="0.3">
      <c r="A94" s="117" t="s">
        <v>195</v>
      </c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</row>
    <row r="95" spans="1:79" s="25" customFormat="1" ht="23.15" customHeight="1" x14ac:dyDescent="0.25">
      <c r="A95" s="89" t="s">
        <v>6</v>
      </c>
      <c r="B95" s="90"/>
      <c r="C95" s="90"/>
      <c r="D95" s="89" t="s">
        <v>121</v>
      </c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1"/>
      <c r="U95" s="86" t="s">
        <v>199</v>
      </c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 t="s">
        <v>240</v>
      </c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</row>
    <row r="96" spans="1:79" s="25" customFormat="1" ht="23.5" customHeight="1" x14ac:dyDescent="0.25">
      <c r="A96" s="92"/>
      <c r="B96" s="93"/>
      <c r="C96" s="93"/>
      <c r="D96" s="92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4"/>
      <c r="U96" s="57" t="s">
        <v>4</v>
      </c>
      <c r="V96" s="58"/>
      <c r="W96" s="58"/>
      <c r="X96" s="58"/>
      <c r="Y96" s="59"/>
      <c r="Z96" s="57" t="s">
        <v>3</v>
      </c>
      <c r="AA96" s="58"/>
      <c r="AB96" s="58"/>
      <c r="AC96" s="58"/>
      <c r="AD96" s="59"/>
      <c r="AE96" s="57" t="s">
        <v>116</v>
      </c>
      <c r="AF96" s="58"/>
      <c r="AG96" s="58"/>
      <c r="AH96" s="58"/>
      <c r="AI96" s="59"/>
      <c r="AJ96" s="57" t="s">
        <v>5</v>
      </c>
      <c r="AK96" s="58"/>
      <c r="AL96" s="58"/>
      <c r="AM96" s="58"/>
      <c r="AN96" s="59"/>
      <c r="AO96" s="57" t="s">
        <v>4</v>
      </c>
      <c r="AP96" s="58"/>
      <c r="AQ96" s="58"/>
      <c r="AR96" s="58"/>
      <c r="AS96" s="59"/>
      <c r="AT96" s="57" t="s">
        <v>3</v>
      </c>
      <c r="AU96" s="58"/>
      <c r="AV96" s="58"/>
      <c r="AW96" s="58"/>
      <c r="AX96" s="59"/>
      <c r="AY96" s="57" t="s">
        <v>116</v>
      </c>
      <c r="AZ96" s="58"/>
      <c r="BA96" s="58"/>
      <c r="BB96" s="58"/>
      <c r="BC96" s="59"/>
      <c r="BD96" s="86" t="s">
        <v>96</v>
      </c>
      <c r="BE96" s="86"/>
      <c r="BF96" s="86"/>
      <c r="BG96" s="86"/>
      <c r="BH96" s="86"/>
    </row>
    <row r="97" spans="1:79" s="25" customFormat="1" ht="15" customHeight="1" x14ac:dyDescent="0.25">
      <c r="A97" s="57" t="s">
        <v>169</v>
      </c>
      <c r="B97" s="58"/>
      <c r="C97" s="58"/>
      <c r="D97" s="57">
        <v>2</v>
      </c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9"/>
      <c r="U97" s="57">
        <v>3</v>
      </c>
      <c r="V97" s="58"/>
      <c r="W97" s="58"/>
      <c r="X97" s="58"/>
      <c r="Y97" s="59"/>
      <c r="Z97" s="57">
        <v>4</v>
      </c>
      <c r="AA97" s="58"/>
      <c r="AB97" s="58"/>
      <c r="AC97" s="58"/>
      <c r="AD97" s="59"/>
      <c r="AE97" s="57">
        <v>5</v>
      </c>
      <c r="AF97" s="58"/>
      <c r="AG97" s="58"/>
      <c r="AH97" s="58"/>
      <c r="AI97" s="59"/>
      <c r="AJ97" s="57">
        <v>6</v>
      </c>
      <c r="AK97" s="58"/>
      <c r="AL97" s="58"/>
      <c r="AM97" s="58"/>
      <c r="AN97" s="59"/>
      <c r="AO97" s="57">
        <v>7</v>
      </c>
      <c r="AP97" s="58"/>
      <c r="AQ97" s="58"/>
      <c r="AR97" s="58"/>
      <c r="AS97" s="59"/>
      <c r="AT97" s="57">
        <v>8</v>
      </c>
      <c r="AU97" s="58"/>
      <c r="AV97" s="58"/>
      <c r="AW97" s="58"/>
      <c r="AX97" s="59"/>
      <c r="AY97" s="57">
        <v>9</v>
      </c>
      <c r="AZ97" s="58"/>
      <c r="BA97" s="58"/>
      <c r="BB97" s="58"/>
      <c r="BC97" s="59"/>
      <c r="BD97" s="57">
        <v>10</v>
      </c>
      <c r="BE97" s="58"/>
      <c r="BF97" s="58"/>
      <c r="BG97" s="58"/>
      <c r="BH97" s="59"/>
    </row>
    <row r="98" spans="1:79" s="19" customFormat="1" ht="12.75" hidden="1" customHeight="1" x14ac:dyDescent="0.3">
      <c r="A98" s="60" t="s">
        <v>69</v>
      </c>
      <c r="B98" s="61"/>
      <c r="C98" s="61"/>
      <c r="D98" s="60" t="s">
        <v>57</v>
      </c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2"/>
      <c r="U98" s="60" t="s">
        <v>60</v>
      </c>
      <c r="V98" s="61"/>
      <c r="W98" s="61"/>
      <c r="X98" s="61"/>
      <c r="Y98" s="62"/>
      <c r="Z98" s="60" t="s">
        <v>61</v>
      </c>
      <c r="AA98" s="61"/>
      <c r="AB98" s="61"/>
      <c r="AC98" s="61"/>
      <c r="AD98" s="62"/>
      <c r="AE98" s="60" t="s">
        <v>94</v>
      </c>
      <c r="AF98" s="61"/>
      <c r="AG98" s="61"/>
      <c r="AH98" s="61"/>
      <c r="AI98" s="62"/>
      <c r="AJ98" s="66" t="s">
        <v>171</v>
      </c>
      <c r="AK98" s="67"/>
      <c r="AL98" s="67"/>
      <c r="AM98" s="67"/>
      <c r="AN98" s="68"/>
      <c r="AO98" s="60" t="s">
        <v>62</v>
      </c>
      <c r="AP98" s="61"/>
      <c r="AQ98" s="61"/>
      <c r="AR98" s="61"/>
      <c r="AS98" s="62"/>
      <c r="AT98" s="60" t="s">
        <v>63</v>
      </c>
      <c r="AU98" s="61"/>
      <c r="AV98" s="61"/>
      <c r="AW98" s="61"/>
      <c r="AX98" s="62"/>
      <c r="AY98" s="60" t="s">
        <v>95</v>
      </c>
      <c r="AZ98" s="61"/>
      <c r="BA98" s="61"/>
      <c r="BB98" s="61"/>
      <c r="BC98" s="62"/>
      <c r="BD98" s="116" t="s">
        <v>171</v>
      </c>
      <c r="BE98" s="116"/>
      <c r="BF98" s="116"/>
      <c r="BG98" s="116"/>
      <c r="BH98" s="116"/>
      <c r="CA98" s="19" t="s">
        <v>35</v>
      </c>
    </row>
    <row r="99" spans="1:79" s="20" customFormat="1" ht="37.5" customHeight="1" x14ac:dyDescent="0.25">
      <c r="A99" s="60">
        <v>1</v>
      </c>
      <c r="B99" s="61"/>
      <c r="C99" s="61"/>
      <c r="D99" s="72" t="s">
        <v>203</v>
      </c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4"/>
      <c r="U99" s="69">
        <f>X44</f>
        <v>7026328</v>
      </c>
      <c r="V99" s="70"/>
      <c r="W99" s="70"/>
      <c r="X99" s="70"/>
      <c r="Y99" s="71"/>
      <c r="Z99" s="69">
        <v>0</v>
      </c>
      <c r="AA99" s="70"/>
      <c r="AB99" s="70"/>
      <c r="AC99" s="70"/>
      <c r="AD99" s="71"/>
      <c r="AE99" s="75">
        <v>0</v>
      </c>
      <c r="AF99" s="75"/>
      <c r="AG99" s="75"/>
      <c r="AH99" s="75"/>
      <c r="AI99" s="75"/>
      <c r="AJ99" s="75">
        <f>IF(ISNUMBER(U99),U99,0)+IF(ISNUMBER(Z99),Z99,0)</f>
        <v>7026328</v>
      </c>
      <c r="AK99" s="75"/>
      <c r="AL99" s="75"/>
      <c r="AM99" s="75"/>
      <c r="AN99" s="75"/>
      <c r="AO99" s="75">
        <f>AR44</f>
        <v>7035708</v>
      </c>
      <c r="AP99" s="75"/>
      <c r="AQ99" s="75"/>
      <c r="AR99" s="75"/>
      <c r="AS99" s="75"/>
      <c r="AT99" s="87">
        <v>0</v>
      </c>
      <c r="AU99" s="87"/>
      <c r="AV99" s="87"/>
      <c r="AW99" s="87"/>
      <c r="AX99" s="87"/>
      <c r="AY99" s="75">
        <v>0</v>
      </c>
      <c r="AZ99" s="75"/>
      <c r="BA99" s="75"/>
      <c r="BB99" s="75"/>
      <c r="BC99" s="75"/>
      <c r="BD99" s="87">
        <f>IF(ISNUMBER(AO99),AO99,0)+IF(ISNUMBER(AT99),AT99,0)</f>
        <v>7035708</v>
      </c>
      <c r="BE99" s="87"/>
      <c r="BF99" s="87"/>
      <c r="BG99" s="87"/>
      <c r="BH99" s="87"/>
      <c r="CA99" s="20" t="s">
        <v>36</v>
      </c>
    </row>
    <row r="100" spans="1:79" s="21" customFormat="1" ht="12.75" customHeight="1" x14ac:dyDescent="0.25">
      <c r="A100" s="76"/>
      <c r="B100" s="77"/>
      <c r="C100" s="77"/>
      <c r="D100" s="154" t="s">
        <v>147</v>
      </c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6"/>
      <c r="U100" s="83">
        <f>U99</f>
        <v>7026328</v>
      </c>
      <c r="V100" s="84"/>
      <c r="W100" s="84"/>
      <c r="X100" s="84"/>
      <c r="Y100" s="85"/>
      <c r="Z100" s="83">
        <v>0</v>
      </c>
      <c r="AA100" s="84"/>
      <c r="AB100" s="84"/>
      <c r="AC100" s="84"/>
      <c r="AD100" s="85"/>
      <c r="AE100" s="82">
        <v>0</v>
      </c>
      <c r="AF100" s="82"/>
      <c r="AG100" s="82"/>
      <c r="AH100" s="82"/>
      <c r="AI100" s="82"/>
      <c r="AJ100" s="82">
        <f>IF(ISNUMBER(U100),U100,0)+IF(ISNUMBER(Z100),Z100,0)</f>
        <v>7026328</v>
      </c>
      <c r="AK100" s="82"/>
      <c r="AL100" s="82"/>
      <c r="AM100" s="82"/>
      <c r="AN100" s="82"/>
      <c r="AO100" s="82">
        <f>AO99</f>
        <v>7035708</v>
      </c>
      <c r="AP100" s="82"/>
      <c r="AQ100" s="82"/>
      <c r="AR100" s="82"/>
      <c r="AS100" s="82"/>
      <c r="AT100" s="118">
        <v>0</v>
      </c>
      <c r="AU100" s="118"/>
      <c r="AV100" s="118"/>
      <c r="AW100" s="118"/>
      <c r="AX100" s="118"/>
      <c r="AY100" s="82">
        <v>0</v>
      </c>
      <c r="AZ100" s="82"/>
      <c r="BA100" s="82"/>
      <c r="BB100" s="82"/>
      <c r="BC100" s="82"/>
      <c r="BD100" s="118">
        <f>IF(ISNUMBER(AO100),AO100,0)+IF(ISNUMBER(AT100),AT100,0)</f>
        <v>7035708</v>
      </c>
      <c r="BE100" s="118"/>
      <c r="BF100" s="118"/>
      <c r="BG100" s="118"/>
      <c r="BH100" s="118"/>
    </row>
    <row r="101" spans="1:79" s="20" customFormat="1" ht="8" customHeight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</row>
    <row r="102" spans="1:79" s="19" customFormat="1" ht="13" hidden="1" x14ac:dyDescent="0.3"/>
    <row r="103" spans="1:79" s="19" customFormat="1" ht="14.25" customHeight="1" x14ac:dyDescent="0.3">
      <c r="A103" s="39" t="s">
        <v>152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</row>
    <row r="104" spans="1:79" s="19" customFormat="1" ht="14.25" customHeight="1" x14ac:dyDescent="0.3">
      <c r="A104" s="39" t="s">
        <v>247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</row>
    <row r="105" spans="1:79" s="25" customFormat="1" ht="18" customHeight="1" x14ac:dyDescent="0.25">
      <c r="A105" s="89" t="s">
        <v>6</v>
      </c>
      <c r="B105" s="90"/>
      <c r="C105" s="90"/>
      <c r="D105" s="86" t="s">
        <v>9</v>
      </c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 t="s">
        <v>8</v>
      </c>
      <c r="R105" s="86"/>
      <c r="S105" s="86"/>
      <c r="T105" s="86"/>
      <c r="U105" s="86"/>
      <c r="V105" s="86" t="s">
        <v>7</v>
      </c>
      <c r="W105" s="86"/>
      <c r="X105" s="86"/>
      <c r="Y105" s="86"/>
      <c r="Z105" s="86"/>
      <c r="AA105" s="86"/>
      <c r="AB105" s="86"/>
      <c r="AC105" s="86"/>
      <c r="AD105" s="86"/>
      <c r="AE105" s="86"/>
      <c r="AF105" s="57" t="s">
        <v>236</v>
      </c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9"/>
      <c r="AU105" s="57" t="s">
        <v>237</v>
      </c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9"/>
      <c r="BJ105" s="57" t="s">
        <v>238</v>
      </c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9"/>
    </row>
    <row r="106" spans="1:79" s="25" customFormat="1" ht="17" customHeight="1" x14ac:dyDescent="0.25">
      <c r="A106" s="92"/>
      <c r="B106" s="93"/>
      <c r="C106" s="93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 t="s">
        <v>4</v>
      </c>
      <c r="AG106" s="86"/>
      <c r="AH106" s="86"/>
      <c r="AI106" s="86"/>
      <c r="AJ106" s="86"/>
      <c r="AK106" s="86" t="s">
        <v>3</v>
      </c>
      <c r="AL106" s="86"/>
      <c r="AM106" s="86"/>
      <c r="AN106" s="86"/>
      <c r="AO106" s="86"/>
      <c r="AP106" s="86" t="s">
        <v>123</v>
      </c>
      <c r="AQ106" s="86"/>
      <c r="AR106" s="86"/>
      <c r="AS106" s="86"/>
      <c r="AT106" s="86"/>
      <c r="AU106" s="86" t="s">
        <v>4</v>
      </c>
      <c r="AV106" s="86"/>
      <c r="AW106" s="86"/>
      <c r="AX106" s="86"/>
      <c r="AY106" s="86"/>
      <c r="AZ106" s="86" t="s">
        <v>3</v>
      </c>
      <c r="BA106" s="86"/>
      <c r="BB106" s="86"/>
      <c r="BC106" s="86"/>
      <c r="BD106" s="86"/>
      <c r="BE106" s="86" t="s">
        <v>90</v>
      </c>
      <c r="BF106" s="86"/>
      <c r="BG106" s="86"/>
      <c r="BH106" s="86"/>
      <c r="BI106" s="86"/>
      <c r="BJ106" s="86" t="s">
        <v>4</v>
      </c>
      <c r="BK106" s="86"/>
      <c r="BL106" s="86"/>
      <c r="BM106" s="86"/>
      <c r="BN106" s="86"/>
      <c r="BO106" s="86" t="s">
        <v>3</v>
      </c>
      <c r="BP106" s="86"/>
      <c r="BQ106" s="86"/>
      <c r="BR106" s="86"/>
      <c r="BS106" s="86"/>
      <c r="BT106" s="86" t="s">
        <v>97</v>
      </c>
      <c r="BU106" s="86"/>
      <c r="BV106" s="86"/>
      <c r="BW106" s="86"/>
      <c r="BX106" s="86"/>
    </row>
    <row r="107" spans="1:79" s="25" customFormat="1" ht="15" customHeight="1" x14ac:dyDescent="0.25">
      <c r="A107" s="57">
        <v>1</v>
      </c>
      <c r="B107" s="58"/>
      <c r="C107" s="58"/>
      <c r="D107" s="86">
        <v>2</v>
      </c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>
        <v>3</v>
      </c>
      <c r="R107" s="86"/>
      <c r="S107" s="86"/>
      <c r="T107" s="86"/>
      <c r="U107" s="86"/>
      <c r="V107" s="86">
        <v>4</v>
      </c>
      <c r="W107" s="86"/>
      <c r="X107" s="86"/>
      <c r="Y107" s="86"/>
      <c r="Z107" s="86"/>
      <c r="AA107" s="86"/>
      <c r="AB107" s="86"/>
      <c r="AC107" s="86"/>
      <c r="AD107" s="86"/>
      <c r="AE107" s="86"/>
      <c r="AF107" s="86">
        <v>5</v>
      </c>
      <c r="AG107" s="86"/>
      <c r="AH107" s="86"/>
      <c r="AI107" s="86"/>
      <c r="AJ107" s="86"/>
      <c r="AK107" s="86">
        <v>6</v>
      </c>
      <c r="AL107" s="86"/>
      <c r="AM107" s="86"/>
      <c r="AN107" s="86"/>
      <c r="AO107" s="86"/>
      <c r="AP107" s="86">
        <v>7</v>
      </c>
      <c r="AQ107" s="86"/>
      <c r="AR107" s="86"/>
      <c r="AS107" s="86"/>
      <c r="AT107" s="86"/>
      <c r="AU107" s="86">
        <v>8</v>
      </c>
      <c r="AV107" s="86"/>
      <c r="AW107" s="86"/>
      <c r="AX107" s="86"/>
      <c r="AY107" s="86"/>
      <c r="AZ107" s="86">
        <v>9</v>
      </c>
      <c r="BA107" s="86"/>
      <c r="BB107" s="86"/>
      <c r="BC107" s="86"/>
      <c r="BD107" s="86"/>
      <c r="BE107" s="86">
        <v>10</v>
      </c>
      <c r="BF107" s="86"/>
      <c r="BG107" s="86"/>
      <c r="BH107" s="86"/>
      <c r="BI107" s="86"/>
      <c r="BJ107" s="86">
        <v>11</v>
      </c>
      <c r="BK107" s="86"/>
      <c r="BL107" s="86"/>
      <c r="BM107" s="86"/>
      <c r="BN107" s="86"/>
      <c r="BO107" s="86">
        <v>12</v>
      </c>
      <c r="BP107" s="86"/>
      <c r="BQ107" s="86"/>
      <c r="BR107" s="86"/>
      <c r="BS107" s="86"/>
      <c r="BT107" s="86">
        <v>13</v>
      </c>
      <c r="BU107" s="86"/>
      <c r="BV107" s="86"/>
      <c r="BW107" s="86"/>
      <c r="BX107" s="86"/>
    </row>
    <row r="108" spans="1:79" s="19" customFormat="1" ht="10.5" hidden="1" customHeight="1" x14ac:dyDescent="0.3">
      <c r="A108" s="60" t="s">
        <v>154</v>
      </c>
      <c r="B108" s="61"/>
      <c r="C108" s="61"/>
      <c r="D108" s="123" t="s">
        <v>57</v>
      </c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 t="s">
        <v>70</v>
      </c>
      <c r="R108" s="123"/>
      <c r="S108" s="123"/>
      <c r="T108" s="123"/>
      <c r="U108" s="123"/>
      <c r="V108" s="123" t="s">
        <v>71</v>
      </c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87" t="s">
        <v>111</v>
      </c>
      <c r="AG108" s="87"/>
      <c r="AH108" s="87"/>
      <c r="AI108" s="87"/>
      <c r="AJ108" s="87"/>
      <c r="AK108" s="120" t="s">
        <v>112</v>
      </c>
      <c r="AL108" s="120"/>
      <c r="AM108" s="120"/>
      <c r="AN108" s="120"/>
      <c r="AO108" s="120"/>
      <c r="AP108" s="116" t="s">
        <v>177</v>
      </c>
      <c r="AQ108" s="116"/>
      <c r="AR108" s="116"/>
      <c r="AS108" s="116"/>
      <c r="AT108" s="116"/>
      <c r="AU108" s="87" t="s">
        <v>113</v>
      </c>
      <c r="AV108" s="87"/>
      <c r="AW108" s="87"/>
      <c r="AX108" s="87"/>
      <c r="AY108" s="87"/>
      <c r="AZ108" s="120" t="s">
        <v>114</v>
      </c>
      <c r="BA108" s="120"/>
      <c r="BB108" s="120"/>
      <c r="BC108" s="120"/>
      <c r="BD108" s="120"/>
      <c r="BE108" s="116" t="s">
        <v>177</v>
      </c>
      <c r="BF108" s="116"/>
      <c r="BG108" s="116"/>
      <c r="BH108" s="116"/>
      <c r="BI108" s="116"/>
      <c r="BJ108" s="87" t="s">
        <v>105</v>
      </c>
      <c r="BK108" s="87"/>
      <c r="BL108" s="87"/>
      <c r="BM108" s="87"/>
      <c r="BN108" s="87"/>
      <c r="BO108" s="120" t="s">
        <v>106</v>
      </c>
      <c r="BP108" s="120"/>
      <c r="BQ108" s="120"/>
      <c r="BR108" s="120"/>
      <c r="BS108" s="120"/>
      <c r="BT108" s="116" t="s">
        <v>177</v>
      </c>
      <c r="BU108" s="116"/>
      <c r="BV108" s="116"/>
      <c r="BW108" s="116"/>
      <c r="BX108" s="116"/>
      <c r="CA108" s="19" t="s">
        <v>37</v>
      </c>
    </row>
    <row r="109" spans="1:79" s="21" customFormat="1" ht="15" customHeight="1" x14ac:dyDescent="0.25">
      <c r="A109" s="76">
        <v>0</v>
      </c>
      <c r="B109" s="77"/>
      <c r="C109" s="77"/>
      <c r="D109" s="121" t="s">
        <v>176</v>
      </c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19"/>
      <c r="AG109" s="119"/>
      <c r="AH109" s="119"/>
      <c r="AI109" s="119"/>
      <c r="AJ109" s="119"/>
      <c r="AK109" s="119"/>
      <c r="AL109" s="119"/>
      <c r="AM109" s="119"/>
      <c r="AN109" s="119"/>
      <c r="AO109" s="119"/>
      <c r="AP109" s="119"/>
      <c r="AQ109" s="119"/>
      <c r="AR109" s="119"/>
      <c r="AS109" s="119"/>
      <c r="AT109" s="119"/>
      <c r="AU109" s="119"/>
      <c r="AV109" s="119"/>
      <c r="AW109" s="119"/>
      <c r="AX109" s="119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9"/>
      <c r="BI109" s="119"/>
      <c r="BJ109" s="119"/>
      <c r="BK109" s="119"/>
      <c r="BL109" s="119"/>
      <c r="BM109" s="119"/>
      <c r="BN109" s="119"/>
      <c r="BO109" s="119"/>
      <c r="BP109" s="119"/>
      <c r="BQ109" s="119"/>
      <c r="BR109" s="119"/>
      <c r="BS109" s="119"/>
      <c r="BT109" s="119"/>
      <c r="BU109" s="119"/>
      <c r="BV109" s="119"/>
      <c r="BW109" s="119"/>
      <c r="BX109" s="119"/>
      <c r="CA109" s="21" t="s">
        <v>38</v>
      </c>
    </row>
    <row r="110" spans="1:79" s="20" customFormat="1" ht="37" customHeight="1" x14ac:dyDescent="0.25">
      <c r="A110" s="60">
        <v>0</v>
      </c>
      <c r="B110" s="61"/>
      <c r="C110" s="61"/>
      <c r="D110" s="166" t="s">
        <v>217</v>
      </c>
      <c r="E110" s="167"/>
      <c r="F110" s="167"/>
      <c r="G110" s="167"/>
      <c r="H110" s="167"/>
      <c r="I110" s="167"/>
      <c r="J110" s="167"/>
      <c r="K110" s="167"/>
      <c r="L110" s="167"/>
      <c r="M110" s="167"/>
      <c r="N110" s="167"/>
      <c r="O110" s="167"/>
      <c r="P110" s="168"/>
      <c r="Q110" s="48" t="s">
        <v>178</v>
      </c>
      <c r="R110" s="48"/>
      <c r="S110" s="48"/>
      <c r="T110" s="48"/>
      <c r="U110" s="48"/>
      <c r="V110" s="49" t="s">
        <v>204</v>
      </c>
      <c r="W110" s="50"/>
      <c r="X110" s="50"/>
      <c r="Y110" s="50"/>
      <c r="Z110" s="50"/>
      <c r="AA110" s="50"/>
      <c r="AB110" s="50"/>
      <c r="AC110" s="50"/>
      <c r="AD110" s="50"/>
      <c r="AE110" s="51"/>
      <c r="AF110" s="75">
        <v>2</v>
      </c>
      <c r="AG110" s="75"/>
      <c r="AH110" s="75"/>
      <c r="AI110" s="75"/>
      <c r="AJ110" s="75"/>
      <c r="AK110" s="75">
        <v>0</v>
      </c>
      <c r="AL110" s="75"/>
      <c r="AM110" s="75"/>
      <c r="AN110" s="75"/>
      <c r="AO110" s="75"/>
      <c r="AP110" s="75">
        <f>AF110</f>
        <v>2</v>
      </c>
      <c r="AQ110" s="75"/>
      <c r="AR110" s="75"/>
      <c r="AS110" s="75"/>
      <c r="AT110" s="75"/>
      <c r="AU110" s="75">
        <v>2</v>
      </c>
      <c r="AV110" s="75"/>
      <c r="AW110" s="75"/>
      <c r="AX110" s="75"/>
      <c r="AY110" s="75"/>
      <c r="AZ110" s="75">
        <v>0</v>
      </c>
      <c r="BA110" s="75"/>
      <c r="BB110" s="75"/>
      <c r="BC110" s="75"/>
      <c r="BD110" s="75"/>
      <c r="BE110" s="75">
        <v>2</v>
      </c>
      <c r="BF110" s="75"/>
      <c r="BG110" s="75"/>
      <c r="BH110" s="75"/>
      <c r="BI110" s="75"/>
      <c r="BJ110" s="75">
        <v>2</v>
      </c>
      <c r="BK110" s="75"/>
      <c r="BL110" s="75"/>
      <c r="BM110" s="75"/>
      <c r="BN110" s="75"/>
      <c r="BO110" s="75">
        <v>0</v>
      </c>
      <c r="BP110" s="75"/>
      <c r="BQ110" s="75"/>
      <c r="BR110" s="75"/>
      <c r="BS110" s="75"/>
      <c r="BT110" s="75">
        <v>2</v>
      </c>
      <c r="BU110" s="75"/>
      <c r="BV110" s="75"/>
      <c r="BW110" s="75"/>
      <c r="BX110" s="75"/>
    </row>
    <row r="111" spans="1:79" s="20" customFormat="1" ht="15" hidden="1" customHeight="1" x14ac:dyDescent="0.25">
      <c r="A111" s="60">
        <v>0</v>
      </c>
      <c r="B111" s="61"/>
      <c r="C111" s="61"/>
      <c r="D111" s="166" t="s">
        <v>206</v>
      </c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8"/>
      <c r="Q111" s="48" t="s">
        <v>202</v>
      </c>
      <c r="R111" s="48"/>
      <c r="S111" s="48"/>
      <c r="T111" s="48"/>
      <c r="U111" s="48"/>
      <c r="V111" s="49" t="s">
        <v>207</v>
      </c>
      <c r="W111" s="50"/>
      <c r="X111" s="50"/>
      <c r="Y111" s="50"/>
      <c r="Z111" s="50"/>
      <c r="AA111" s="50"/>
      <c r="AB111" s="50"/>
      <c r="AC111" s="50"/>
      <c r="AD111" s="50"/>
      <c r="AE111" s="51"/>
      <c r="AF111" s="75"/>
      <c r="AG111" s="75"/>
      <c r="AH111" s="75"/>
      <c r="AI111" s="75"/>
      <c r="AJ111" s="75"/>
      <c r="AK111" s="75">
        <v>0</v>
      </c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>
        <v>0</v>
      </c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>
        <v>0</v>
      </c>
      <c r="BP111" s="75"/>
      <c r="BQ111" s="75"/>
      <c r="BR111" s="75"/>
      <c r="BS111" s="75"/>
      <c r="BT111" s="75"/>
      <c r="BU111" s="75"/>
      <c r="BV111" s="75"/>
      <c r="BW111" s="75"/>
      <c r="BX111" s="75"/>
    </row>
    <row r="112" spans="1:79" s="20" customFormat="1" ht="43" customHeight="1" x14ac:dyDescent="0.25">
      <c r="A112" s="60">
        <v>0</v>
      </c>
      <c r="B112" s="61"/>
      <c r="C112" s="61"/>
      <c r="D112" s="166" t="s">
        <v>218</v>
      </c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8"/>
      <c r="Q112" s="48" t="s">
        <v>221</v>
      </c>
      <c r="R112" s="48"/>
      <c r="S112" s="48"/>
      <c r="T112" s="48"/>
      <c r="U112" s="48"/>
      <c r="V112" s="49" t="s">
        <v>205</v>
      </c>
      <c r="W112" s="50"/>
      <c r="X112" s="50"/>
      <c r="Y112" s="50"/>
      <c r="Z112" s="50"/>
      <c r="AA112" s="50"/>
      <c r="AB112" s="50"/>
      <c r="AC112" s="50"/>
      <c r="AD112" s="50"/>
      <c r="AE112" s="51"/>
      <c r="AF112" s="75">
        <f>U90</f>
        <v>6231489</v>
      </c>
      <c r="AG112" s="75"/>
      <c r="AH112" s="75"/>
      <c r="AI112" s="75"/>
      <c r="AJ112" s="75"/>
      <c r="AK112" s="75">
        <v>0</v>
      </c>
      <c r="AL112" s="75"/>
      <c r="AM112" s="75"/>
      <c r="AN112" s="75"/>
      <c r="AO112" s="75"/>
      <c r="AP112" s="75">
        <f>AF112</f>
        <v>6231489</v>
      </c>
      <c r="AQ112" s="75"/>
      <c r="AR112" s="75"/>
      <c r="AS112" s="75"/>
      <c r="AT112" s="75"/>
      <c r="AU112" s="75">
        <v>6961691</v>
      </c>
      <c r="AV112" s="75"/>
      <c r="AW112" s="75"/>
      <c r="AX112" s="75"/>
      <c r="AY112" s="75"/>
      <c r="AZ112" s="75">
        <v>0</v>
      </c>
      <c r="BA112" s="75"/>
      <c r="BB112" s="75"/>
      <c r="BC112" s="75"/>
      <c r="BD112" s="75"/>
      <c r="BE112" s="75">
        <f>AU112</f>
        <v>6961691</v>
      </c>
      <c r="BF112" s="75"/>
      <c r="BG112" s="75"/>
      <c r="BH112" s="75"/>
      <c r="BI112" s="75"/>
      <c r="BJ112" s="75">
        <f>BG91</f>
        <v>7323423</v>
      </c>
      <c r="BK112" s="75"/>
      <c r="BL112" s="75"/>
      <c r="BM112" s="75"/>
      <c r="BN112" s="75"/>
      <c r="BO112" s="75">
        <v>0</v>
      </c>
      <c r="BP112" s="75"/>
      <c r="BQ112" s="75"/>
      <c r="BR112" s="75"/>
      <c r="BS112" s="75"/>
      <c r="BT112" s="75">
        <f>BJ112</f>
        <v>7323423</v>
      </c>
      <c r="BU112" s="75"/>
      <c r="BV112" s="75"/>
      <c r="BW112" s="75"/>
      <c r="BX112" s="75"/>
    </row>
    <row r="113" spans="1:79" s="20" customFormat="1" ht="45" customHeight="1" x14ac:dyDescent="0.25">
      <c r="A113" s="60">
        <v>0</v>
      </c>
      <c r="B113" s="61"/>
      <c r="C113" s="61"/>
      <c r="D113" s="166" t="s">
        <v>219</v>
      </c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8"/>
      <c r="Q113" s="48" t="s">
        <v>178</v>
      </c>
      <c r="R113" s="48"/>
      <c r="S113" s="48"/>
      <c r="T113" s="48"/>
      <c r="U113" s="48"/>
      <c r="V113" s="49" t="s">
        <v>179</v>
      </c>
      <c r="W113" s="50"/>
      <c r="X113" s="50"/>
      <c r="Y113" s="50"/>
      <c r="Z113" s="50"/>
      <c r="AA113" s="50"/>
      <c r="AB113" s="50"/>
      <c r="AC113" s="50"/>
      <c r="AD113" s="50"/>
      <c r="AE113" s="51"/>
      <c r="AF113" s="75">
        <v>43</v>
      </c>
      <c r="AG113" s="75"/>
      <c r="AH113" s="75"/>
      <c r="AI113" s="75"/>
      <c r="AJ113" s="75"/>
      <c r="AK113" s="75">
        <v>0</v>
      </c>
      <c r="AL113" s="75"/>
      <c r="AM113" s="75"/>
      <c r="AN113" s="75"/>
      <c r="AO113" s="75"/>
      <c r="AP113" s="75">
        <f>AF113</f>
        <v>43</v>
      </c>
      <c r="AQ113" s="75"/>
      <c r="AR113" s="75"/>
      <c r="AS113" s="75"/>
      <c r="AT113" s="75"/>
      <c r="AU113" s="75">
        <v>43</v>
      </c>
      <c r="AV113" s="75"/>
      <c r="AW113" s="75"/>
      <c r="AX113" s="75"/>
      <c r="AY113" s="75"/>
      <c r="AZ113" s="75">
        <v>0</v>
      </c>
      <c r="BA113" s="75"/>
      <c r="BB113" s="75"/>
      <c r="BC113" s="75"/>
      <c r="BD113" s="75"/>
      <c r="BE113" s="75">
        <f>AU113</f>
        <v>43</v>
      </c>
      <c r="BF113" s="75"/>
      <c r="BG113" s="75"/>
      <c r="BH113" s="75"/>
      <c r="BI113" s="75"/>
      <c r="BJ113" s="75">
        <f>21+22</f>
        <v>43</v>
      </c>
      <c r="BK113" s="75"/>
      <c r="BL113" s="75"/>
      <c r="BM113" s="75"/>
      <c r="BN113" s="75"/>
      <c r="BO113" s="75">
        <v>0</v>
      </c>
      <c r="BP113" s="75"/>
      <c r="BQ113" s="75"/>
      <c r="BR113" s="75"/>
      <c r="BS113" s="75"/>
      <c r="BT113" s="75">
        <f>BJ113</f>
        <v>43</v>
      </c>
      <c r="BU113" s="75"/>
      <c r="BV113" s="75"/>
      <c r="BW113" s="75"/>
      <c r="BX113" s="75"/>
    </row>
    <row r="114" spans="1:79" s="20" customFormat="1" ht="15" customHeight="1" x14ac:dyDescent="0.25">
      <c r="A114" s="60">
        <v>0</v>
      </c>
      <c r="B114" s="61"/>
      <c r="C114" s="61"/>
      <c r="D114" s="166" t="s">
        <v>206</v>
      </c>
      <c r="E114" s="167"/>
      <c r="F114" s="167"/>
      <c r="G114" s="167"/>
      <c r="H114" s="167"/>
      <c r="I114" s="167"/>
      <c r="J114" s="167"/>
      <c r="K114" s="167"/>
      <c r="L114" s="167"/>
      <c r="M114" s="167"/>
      <c r="N114" s="167"/>
      <c r="O114" s="167"/>
      <c r="P114" s="168"/>
      <c r="Q114" s="48" t="s">
        <v>202</v>
      </c>
      <c r="R114" s="48"/>
      <c r="S114" s="48"/>
      <c r="T114" s="48"/>
      <c r="U114" s="48"/>
      <c r="V114" s="49" t="s">
        <v>207</v>
      </c>
      <c r="W114" s="50"/>
      <c r="X114" s="50"/>
      <c r="Y114" s="50"/>
      <c r="Z114" s="50"/>
      <c r="AA114" s="50"/>
      <c r="AB114" s="50"/>
      <c r="AC114" s="50"/>
      <c r="AD114" s="50"/>
      <c r="AE114" s="51"/>
      <c r="AF114" s="75">
        <v>24</v>
      </c>
      <c r="AG114" s="75"/>
      <c r="AH114" s="75"/>
      <c r="AI114" s="75"/>
      <c r="AJ114" s="75"/>
      <c r="AK114" s="75">
        <v>0</v>
      </c>
      <c r="AL114" s="75"/>
      <c r="AM114" s="75"/>
      <c r="AN114" s="75"/>
      <c r="AO114" s="75"/>
      <c r="AP114" s="75">
        <f>AF114</f>
        <v>24</v>
      </c>
      <c r="AQ114" s="75"/>
      <c r="AR114" s="75"/>
      <c r="AS114" s="75"/>
      <c r="AT114" s="75"/>
      <c r="AU114" s="75">
        <v>24</v>
      </c>
      <c r="AV114" s="75"/>
      <c r="AW114" s="75"/>
      <c r="AX114" s="75"/>
      <c r="AY114" s="75"/>
      <c r="AZ114" s="75">
        <v>0</v>
      </c>
      <c r="BA114" s="75"/>
      <c r="BB114" s="75"/>
      <c r="BC114" s="75"/>
      <c r="BD114" s="75"/>
      <c r="BE114" s="75">
        <v>24</v>
      </c>
      <c r="BF114" s="75"/>
      <c r="BG114" s="75"/>
      <c r="BH114" s="75"/>
      <c r="BI114" s="75"/>
      <c r="BJ114" s="75">
        <f>9+16</f>
        <v>25</v>
      </c>
      <c r="BK114" s="75"/>
      <c r="BL114" s="75"/>
      <c r="BM114" s="75"/>
      <c r="BN114" s="75"/>
      <c r="BO114" s="75">
        <v>0</v>
      </c>
      <c r="BP114" s="75"/>
      <c r="BQ114" s="75"/>
      <c r="BR114" s="75"/>
      <c r="BS114" s="75"/>
      <c r="BT114" s="75">
        <f t="shared" ref="BT114:BT117" si="0">BJ114</f>
        <v>25</v>
      </c>
      <c r="BU114" s="75"/>
      <c r="BV114" s="75"/>
      <c r="BW114" s="75"/>
      <c r="BX114" s="75"/>
    </row>
    <row r="115" spans="1:79" s="21" customFormat="1" ht="15" customHeight="1" x14ac:dyDescent="0.25">
      <c r="A115" s="76">
        <v>0</v>
      </c>
      <c r="B115" s="77"/>
      <c r="C115" s="77"/>
      <c r="D115" s="169" t="s">
        <v>180</v>
      </c>
      <c r="E115" s="170"/>
      <c r="F115" s="170"/>
      <c r="G115" s="170"/>
      <c r="H115" s="170"/>
      <c r="I115" s="170"/>
      <c r="J115" s="170"/>
      <c r="K115" s="170"/>
      <c r="L115" s="170"/>
      <c r="M115" s="170"/>
      <c r="N115" s="170"/>
      <c r="O115" s="170"/>
      <c r="P115" s="171"/>
      <c r="Q115" s="124"/>
      <c r="R115" s="124"/>
      <c r="S115" s="124"/>
      <c r="T115" s="124"/>
      <c r="U115" s="124"/>
      <c r="V115" s="157"/>
      <c r="W115" s="158"/>
      <c r="X115" s="158"/>
      <c r="Y115" s="158"/>
      <c r="Z115" s="158"/>
      <c r="AA115" s="158"/>
      <c r="AB115" s="158"/>
      <c r="AC115" s="158"/>
      <c r="AD115" s="158"/>
      <c r="AE115" s="159"/>
      <c r="AF115" s="82"/>
      <c r="AG115" s="82"/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75">
        <f t="shared" si="0"/>
        <v>0</v>
      </c>
      <c r="BU115" s="75"/>
      <c r="BV115" s="75"/>
      <c r="BW115" s="75"/>
      <c r="BX115" s="75"/>
    </row>
    <row r="116" spans="1:79" s="20" customFormat="1" ht="39.5" customHeight="1" x14ac:dyDescent="0.25">
      <c r="A116" s="60">
        <v>0</v>
      </c>
      <c r="B116" s="61"/>
      <c r="C116" s="61"/>
      <c r="D116" s="166" t="s">
        <v>220</v>
      </c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7"/>
      <c r="P116" s="168"/>
      <c r="Q116" s="48" t="s">
        <v>202</v>
      </c>
      <c r="R116" s="48"/>
      <c r="S116" s="48"/>
      <c r="T116" s="48"/>
      <c r="U116" s="48"/>
      <c r="V116" s="49" t="s">
        <v>209</v>
      </c>
      <c r="W116" s="50"/>
      <c r="X116" s="50"/>
      <c r="Y116" s="50"/>
      <c r="Z116" s="50"/>
      <c r="AA116" s="50"/>
      <c r="AB116" s="50"/>
      <c r="AC116" s="50"/>
      <c r="AD116" s="50"/>
      <c r="AE116" s="51"/>
      <c r="AF116" s="75">
        <v>374</v>
      </c>
      <c r="AG116" s="75"/>
      <c r="AH116" s="75"/>
      <c r="AI116" s="75"/>
      <c r="AJ116" s="75"/>
      <c r="AK116" s="75">
        <v>0</v>
      </c>
      <c r="AL116" s="75"/>
      <c r="AM116" s="75"/>
      <c r="AN116" s="75"/>
      <c r="AO116" s="75"/>
      <c r="AP116" s="75">
        <f>AF116</f>
        <v>374</v>
      </c>
      <c r="AQ116" s="75"/>
      <c r="AR116" s="75"/>
      <c r="AS116" s="75"/>
      <c r="AT116" s="75"/>
      <c r="AU116" s="75">
        <v>374</v>
      </c>
      <c r="AV116" s="75"/>
      <c r="AW116" s="75"/>
      <c r="AX116" s="75"/>
      <c r="AY116" s="75"/>
      <c r="AZ116" s="75">
        <v>0</v>
      </c>
      <c r="BA116" s="75"/>
      <c r="BB116" s="75"/>
      <c r="BC116" s="75"/>
      <c r="BD116" s="75"/>
      <c r="BE116" s="75">
        <f>AU116</f>
        <v>374</v>
      </c>
      <c r="BF116" s="75"/>
      <c r="BG116" s="75"/>
      <c r="BH116" s="75"/>
      <c r="BI116" s="75"/>
      <c r="BJ116" s="75">
        <f>205+246</f>
        <v>451</v>
      </c>
      <c r="BK116" s="75"/>
      <c r="BL116" s="75"/>
      <c r="BM116" s="75"/>
      <c r="BN116" s="75"/>
      <c r="BO116" s="75">
        <v>0</v>
      </c>
      <c r="BP116" s="75"/>
      <c r="BQ116" s="75"/>
      <c r="BR116" s="75"/>
      <c r="BS116" s="75"/>
      <c r="BT116" s="75">
        <f t="shared" si="0"/>
        <v>451</v>
      </c>
      <c r="BU116" s="75"/>
      <c r="BV116" s="75"/>
      <c r="BW116" s="75"/>
      <c r="BX116" s="75"/>
    </row>
    <row r="117" spans="1:79" s="20" customFormat="1" ht="28" customHeight="1" x14ac:dyDescent="0.25">
      <c r="A117" s="60">
        <v>0</v>
      </c>
      <c r="B117" s="61"/>
      <c r="C117" s="61"/>
      <c r="D117" s="166" t="s">
        <v>210</v>
      </c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8"/>
      <c r="Q117" s="48" t="s">
        <v>202</v>
      </c>
      <c r="R117" s="48"/>
      <c r="S117" s="48"/>
      <c r="T117" s="48"/>
      <c r="U117" s="48"/>
      <c r="V117" s="49" t="s">
        <v>209</v>
      </c>
      <c r="W117" s="50"/>
      <c r="X117" s="50"/>
      <c r="Y117" s="50"/>
      <c r="Z117" s="50"/>
      <c r="AA117" s="50"/>
      <c r="AB117" s="50"/>
      <c r="AC117" s="50"/>
      <c r="AD117" s="50"/>
      <c r="AE117" s="51"/>
      <c r="AF117" s="75">
        <v>200</v>
      </c>
      <c r="AG117" s="75"/>
      <c r="AH117" s="75"/>
      <c r="AI117" s="75"/>
      <c r="AJ117" s="75"/>
      <c r="AK117" s="75">
        <v>0</v>
      </c>
      <c r="AL117" s="75"/>
      <c r="AM117" s="75"/>
      <c r="AN117" s="75"/>
      <c r="AO117" s="75"/>
      <c r="AP117" s="75">
        <f>AF117</f>
        <v>200</v>
      </c>
      <c r="AQ117" s="75"/>
      <c r="AR117" s="75"/>
      <c r="AS117" s="75"/>
      <c r="AT117" s="75"/>
      <c r="AU117" s="75">
        <v>200</v>
      </c>
      <c r="AV117" s="75"/>
      <c r="AW117" s="75"/>
      <c r="AX117" s="75"/>
      <c r="AY117" s="75"/>
      <c r="AZ117" s="75">
        <v>0</v>
      </c>
      <c r="BA117" s="75"/>
      <c r="BB117" s="75"/>
      <c r="BC117" s="75"/>
      <c r="BD117" s="75"/>
      <c r="BE117" s="75">
        <f>AU117</f>
        <v>200</v>
      </c>
      <c r="BF117" s="75"/>
      <c r="BG117" s="75"/>
      <c r="BH117" s="75"/>
      <c r="BI117" s="75"/>
      <c r="BJ117" s="75">
        <f>80+200</f>
        <v>280</v>
      </c>
      <c r="BK117" s="75"/>
      <c r="BL117" s="75"/>
      <c r="BM117" s="75"/>
      <c r="BN117" s="75"/>
      <c r="BO117" s="75">
        <v>0</v>
      </c>
      <c r="BP117" s="75"/>
      <c r="BQ117" s="75"/>
      <c r="BR117" s="75"/>
      <c r="BS117" s="75"/>
      <c r="BT117" s="75">
        <f t="shared" si="0"/>
        <v>280</v>
      </c>
      <c r="BU117" s="75"/>
      <c r="BV117" s="75"/>
      <c r="BW117" s="75"/>
      <c r="BX117" s="75"/>
    </row>
    <row r="118" spans="1:79" s="21" customFormat="1" ht="15" customHeight="1" x14ac:dyDescent="0.25">
      <c r="A118" s="76">
        <v>0</v>
      </c>
      <c r="B118" s="77"/>
      <c r="C118" s="77"/>
      <c r="D118" s="169" t="s">
        <v>181</v>
      </c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1"/>
      <c r="Q118" s="124"/>
      <c r="R118" s="124"/>
      <c r="S118" s="124"/>
      <c r="T118" s="124"/>
      <c r="U118" s="124"/>
      <c r="V118" s="157"/>
      <c r="W118" s="158"/>
      <c r="X118" s="158"/>
      <c r="Y118" s="158"/>
      <c r="Z118" s="158"/>
      <c r="AA118" s="158"/>
      <c r="AB118" s="158"/>
      <c r="AC118" s="158"/>
      <c r="AD118" s="158"/>
      <c r="AE118" s="159"/>
      <c r="AF118" s="82"/>
      <c r="AG118" s="82"/>
      <c r="AH118" s="82"/>
      <c r="AI118" s="82"/>
      <c r="AJ118" s="82"/>
      <c r="AK118" s="82"/>
      <c r="AL118" s="82"/>
      <c r="AM118" s="82"/>
      <c r="AN118" s="82"/>
      <c r="AO118" s="82"/>
      <c r="AP118" s="82"/>
      <c r="AQ118" s="82"/>
      <c r="AR118" s="82"/>
      <c r="AS118" s="82"/>
      <c r="AT118" s="82"/>
      <c r="AU118" s="82"/>
      <c r="AV118" s="82"/>
      <c r="AW118" s="82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2"/>
      <c r="BS118" s="82"/>
      <c r="BT118" s="82"/>
      <c r="BU118" s="82"/>
      <c r="BV118" s="82"/>
      <c r="BW118" s="82"/>
      <c r="BX118" s="82"/>
    </row>
    <row r="119" spans="1:79" s="20" customFormat="1" ht="42.5" customHeight="1" x14ac:dyDescent="0.25">
      <c r="A119" s="60">
        <v>0</v>
      </c>
      <c r="B119" s="61"/>
      <c r="C119" s="61"/>
      <c r="D119" s="166" t="s">
        <v>211</v>
      </c>
      <c r="E119" s="167"/>
      <c r="F119" s="167"/>
      <c r="G119" s="167"/>
      <c r="H119" s="167"/>
      <c r="I119" s="167"/>
      <c r="J119" s="167"/>
      <c r="K119" s="167"/>
      <c r="L119" s="167"/>
      <c r="M119" s="167"/>
      <c r="N119" s="167"/>
      <c r="O119" s="167"/>
      <c r="P119" s="168"/>
      <c r="Q119" s="48" t="s">
        <v>221</v>
      </c>
      <c r="R119" s="48"/>
      <c r="S119" s="48"/>
      <c r="T119" s="48"/>
      <c r="U119" s="48"/>
      <c r="V119" s="49" t="s">
        <v>182</v>
      </c>
      <c r="W119" s="50"/>
      <c r="X119" s="50"/>
      <c r="Y119" s="50"/>
      <c r="Z119" s="50"/>
      <c r="AA119" s="50"/>
      <c r="AB119" s="50"/>
      <c r="AC119" s="50"/>
      <c r="AD119" s="50"/>
      <c r="AE119" s="51"/>
      <c r="AF119" s="75">
        <v>16662</v>
      </c>
      <c r="AG119" s="75"/>
      <c r="AH119" s="75"/>
      <c r="AI119" s="75"/>
      <c r="AJ119" s="75"/>
      <c r="AK119" s="75">
        <v>0</v>
      </c>
      <c r="AL119" s="75"/>
      <c r="AM119" s="75"/>
      <c r="AN119" s="75"/>
      <c r="AO119" s="75"/>
      <c r="AP119" s="75">
        <f>AF119</f>
        <v>16662</v>
      </c>
      <c r="AQ119" s="75"/>
      <c r="AR119" s="75"/>
      <c r="AS119" s="75"/>
      <c r="AT119" s="75"/>
      <c r="AU119" s="75">
        <v>18614</v>
      </c>
      <c r="AV119" s="75"/>
      <c r="AW119" s="75"/>
      <c r="AX119" s="75"/>
      <c r="AY119" s="75"/>
      <c r="AZ119" s="75">
        <v>0</v>
      </c>
      <c r="BA119" s="75"/>
      <c r="BB119" s="75"/>
      <c r="BC119" s="75"/>
      <c r="BD119" s="75"/>
      <c r="BE119" s="75">
        <f>AU119</f>
        <v>18614</v>
      </c>
      <c r="BF119" s="75"/>
      <c r="BG119" s="75"/>
      <c r="BH119" s="75"/>
      <c r="BI119" s="75"/>
      <c r="BJ119" s="75">
        <f>BJ112/BJ116</f>
        <v>16238.18847006652</v>
      </c>
      <c r="BK119" s="75"/>
      <c r="BL119" s="75"/>
      <c r="BM119" s="75"/>
      <c r="BN119" s="75"/>
      <c r="BO119" s="75">
        <v>0</v>
      </c>
      <c r="BP119" s="75"/>
      <c r="BQ119" s="75"/>
      <c r="BR119" s="75"/>
      <c r="BS119" s="75"/>
      <c r="BT119" s="75">
        <f>BJ119</f>
        <v>16238.18847006652</v>
      </c>
      <c r="BU119" s="75"/>
      <c r="BV119" s="75"/>
      <c r="BW119" s="75"/>
      <c r="BX119" s="75"/>
    </row>
    <row r="120" spans="1:79" s="20" customFormat="1" ht="56" customHeight="1" x14ac:dyDescent="0.25">
      <c r="A120" s="60">
        <v>0</v>
      </c>
      <c r="B120" s="61"/>
      <c r="C120" s="61"/>
      <c r="D120" s="166" t="s">
        <v>212</v>
      </c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8"/>
      <c r="Q120" s="48" t="s">
        <v>221</v>
      </c>
      <c r="R120" s="48"/>
      <c r="S120" s="48"/>
      <c r="T120" s="48"/>
      <c r="U120" s="48"/>
      <c r="V120" s="49" t="s">
        <v>182</v>
      </c>
      <c r="W120" s="50"/>
      <c r="X120" s="50"/>
      <c r="Y120" s="50"/>
      <c r="Z120" s="50"/>
      <c r="AA120" s="50"/>
      <c r="AB120" s="50"/>
      <c r="AC120" s="50"/>
      <c r="AD120" s="50"/>
      <c r="AE120" s="51"/>
      <c r="AF120" s="75">
        <v>13919</v>
      </c>
      <c r="AG120" s="75"/>
      <c r="AH120" s="75"/>
      <c r="AI120" s="75"/>
      <c r="AJ120" s="75"/>
      <c r="AK120" s="75">
        <v>0</v>
      </c>
      <c r="AL120" s="75"/>
      <c r="AM120" s="75"/>
      <c r="AN120" s="75"/>
      <c r="AO120" s="75"/>
      <c r="AP120" s="75">
        <f>AF120</f>
        <v>13919</v>
      </c>
      <c r="AQ120" s="75"/>
      <c r="AR120" s="75"/>
      <c r="AS120" s="75"/>
      <c r="AT120" s="75"/>
      <c r="AU120" s="75">
        <v>15527</v>
      </c>
      <c r="AV120" s="75"/>
      <c r="AW120" s="75"/>
      <c r="AX120" s="75"/>
      <c r="AY120" s="75"/>
      <c r="AZ120" s="75">
        <v>0</v>
      </c>
      <c r="BA120" s="75"/>
      <c r="BB120" s="75"/>
      <c r="BC120" s="75"/>
      <c r="BD120" s="75"/>
      <c r="BE120" s="75">
        <f>AU120</f>
        <v>15527</v>
      </c>
      <c r="BF120" s="75"/>
      <c r="BG120" s="75"/>
      <c r="BH120" s="75"/>
      <c r="BI120" s="75"/>
      <c r="BJ120" s="75">
        <f>(5612441+5200)/30.35/12</f>
        <v>15424.604612850082</v>
      </c>
      <c r="BK120" s="75"/>
      <c r="BL120" s="75"/>
      <c r="BM120" s="75"/>
      <c r="BN120" s="75"/>
      <c r="BO120" s="75">
        <v>0</v>
      </c>
      <c r="BP120" s="75"/>
      <c r="BQ120" s="75"/>
      <c r="BR120" s="75"/>
      <c r="BS120" s="75"/>
      <c r="BT120" s="75">
        <f>BJ120</f>
        <v>15424.604612850082</v>
      </c>
      <c r="BU120" s="75"/>
      <c r="BV120" s="75"/>
      <c r="BW120" s="75"/>
      <c r="BX120" s="75"/>
    </row>
    <row r="121" spans="1:79" s="21" customFormat="1" ht="15" customHeight="1" x14ac:dyDescent="0.25">
      <c r="A121" s="76">
        <v>0</v>
      </c>
      <c r="B121" s="77"/>
      <c r="C121" s="77"/>
      <c r="D121" s="169" t="s">
        <v>183</v>
      </c>
      <c r="E121" s="170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1"/>
      <c r="Q121" s="124"/>
      <c r="R121" s="124"/>
      <c r="S121" s="124"/>
      <c r="T121" s="124"/>
      <c r="U121" s="124"/>
      <c r="V121" s="157"/>
      <c r="W121" s="158"/>
      <c r="X121" s="158"/>
      <c r="Y121" s="158"/>
      <c r="Z121" s="158"/>
      <c r="AA121" s="158"/>
      <c r="AB121" s="158"/>
      <c r="AC121" s="158"/>
      <c r="AD121" s="158"/>
      <c r="AE121" s="159"/>
      <c r="AF121" s="82"/>
      <c r="AG121" s="82"/>
      <c r="AH121" s="82"/>
      <c r="AI121" s="82"/>
      <c r="AJ121" s="82"/>
      <c r="AK121" s="82"/>
      <c r="AL121" s="82"/>
      <c r="AM121" s="82"/>
      <c r="AN121" s="82"/>
      <c r="AO121" s="82"/>
      <c r="AP121" s="82"/>
      <c r="AQ121" s="82"/>
      <c r="AR121" s="82"/>
      <c r="AS121" s="82"/>
      <c r="AT121" s="82"/>
      <c r="AU121" s="82"/>
      <c r="AV121" s="82"/>
      <c r="AW121" s="82"/>
      <c r="AX121" s="82"/>
      <c r="AY121" s="82"/>
      <c r="AZ121" s="82"/>
      <c r="BA121" s="82"/>
      <c r="BB121" s="82"/>
      <c r="BC121" s="82"/>
      <c r="BD121" s="82"/>
      <c r="BE121" s="82"/>
      <c r="BF121" s="82"/>
      <c r="BG121" s="82"/>
      <c r="BH121" s="82"/>
      <c r="BI121" s="82"/>
      <c r="BJ121" s="82"/>
      <c r="BK121" s="82"/>
      <c r="BL121" s="82"/>
      <c r="BM121" s="82"/>
      <c r="BN121" s="82"/>
      <c r="BO121" s="82"/>
      <c r="BP121" s="82"/>
      <c r="BQ121" s="82"/>
      <c r="BR121" s="82"/>
      <c r="BS121" s="82"/>
      <c r="BT121" s="82"/>
      <c r="BU121" s="82"/>
      <c r="BV121" s="82"/>
      <c r="BW121" s="82"/>
      <c r="BX121" s="82"/>
    </row>
    <row r="122" spans="1:79" s="20" customFormat="1" ht="60.5" customHeight="1" x14ac:dyDescent="0.25">
      <c r="A122" s="60">
        <v>0</v>
      </c>
      <c r="B122" s="61"/>
      <c r="C122" s="61"/>
      <c r="D122" s="166" t="s">
        <v>213</v>
      </c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8"/>
      <c r="Q122" s="48" t="s">
        <v>184</v>
      </c>
      <c r="R122" s="48"/>
      <c r="S122" s="48"/>
      <c r="T122" s="48"/>
      <c r="U122" s="48"/>
      <c r="V122" s="49" t="s">
        <v>182</v>
      </c>
      <c r="W122" s="50"/>
      <c r="X122" s="50"/>
      <c r="Y122" s="50"/>
      <c r="Z122" s="50"/>
      <c r="AA122" s="50"/>
      <c r="AB122" s="50"/>
      <c r="AC122" s="50"/>
      <c r="AD122" s="50"/>
      <c r="AE122" s="51"/>
      <c r="AF122" s="75">
        <v>106</v>
      </c>
      <c r="AG122" s="75"/>
      <c r="AH122" s="75"/>
      <c r="AI122" s="75"/>
      <c r="AJ122" s="75"/>
      <c r="AK122" s="75">
        <v>0</v>
      </c>
      <c r="AL122" s="75"/>
      <c r="AM122" s="75"/>
      <c r="AN122" s="75"/>
      <c r="AO122" s="75"/>
      <c r="AP122" s="75">
        <f>AF122</f>
        <v>106</v>
      </c>
      <c r="AQ122" s="75"/>
      <c r="AR122" s="75"/>
      <c r="AS122" s="75"/>
      <c r="AT122" s="75"/>
      <c r="AU122" s="75">
        <v>106</v>
      </c>
      <c r="AV122" s="75"/>
      <c r="AW122" s="75"/>
      <c r="AX122" s="75"/>
      <c r="AY122" s="75"/>
      <c r="AZ122" s="75">
        <v>0</v>
      </c>
      <c r="BA122" s="75"/>
      <c r="BB122" s="75"/>
      <c r="BC122" s="75"/>
      <c r="BD122" s="75"/>
      <c r="BE122" s="75">
        <f>AU122</f>
        <v>106</v>
      </c>
      <c r="BF122" s="75"/>
      <c r="BG122" s="75"/>
      <c r="BH122" s="75"/>
      <c r="BI122" s="75"/>
      <c r="BJ122" s="75">
        <f>(100+112)/2</f>
        <v>106</v>
      </c>
      <c r="BK122" s="75"/>
      <c r="BL122" s="75"/>
      <c r="BM122" s="75"/>
      <c r="BN122" s="75"/>
      <c r="BO122" s="75">
        <v>0</v>
      </c>
      <c r="BP122" s="75"/>
      <c r="BQ122" s="75"/>
      <c r="BR122" s="75"/>
      <c r="BS122" s="75"/>
      <c r="BT122" s="75">
        <f>BJ122</f>
        <v>106</v>
      </c>
      <c r="BU122" s="75"/>
      <c r="BV122" s="75"/>
      <c r="BW122" s="75"/>
      <c r="BX122" s="75"/>
    </row>
    <row r="123" spans="1:79" s="19" customFormat="1" ht="13" x14ac:dyDescent="0.3"/>
    <row r="124" spans="1:79" s="19" customFormat="1" ht="14.25" customHeight="1" x14ac:dyDescent="0.3">
      <c r="A124" s="39" t="s">
        <v>248</v>
      </c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</row>
    <row r="125" spans="1:79" s="25" customFormat="1" ht="23.15" customHeight="1" x14ac:dyDescent="0.25">
      <c r="A125" s="89" t="s">
        <v>6</v>
      </c>
      <c r="B125" s="90"/>
      <c r="C125" s="90"/>
      <c r="D125" s="86" t="s">
        <v>9</v>
      </c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 t="s">
        <v>8</v>
      </c>
      <c r="R125" s="86"/>
      <c r="S125" s="86"/>
      <c r="T125" s="86"/>
      <c r="U125" s="86"/>
      <c r="V125" s="86" t="s">
        <v>7</v>
      </c>
      <c r="W125" s="86"/>
      <c r="X125" s="86"/>
      <c r="Y125" s="86"/>
      <c r="Z125" s="86"/>
      <c r="AA125" s="86"/>
      <c r="AB125" s="86"/>
      <c r="AC125" s="86"/>
      <c r="AD125" s="86"/>
      <c r="AE125" s="86"/>
      <c r="AF125" s="57" t="s">
        <v>199</v>
      </c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9"/>
      <c r="AU125" s="57" t="s">
        <v>240</v>
      </c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9"/>
    </row>
    <row r="126" spans="1:79" s="25" customFormat="1" ht="21.5" customHeight="1" x14ac:dyDescent="0.25">
      <c r="A126" s="92"/>
      <c r="B126" s="93"/>
      <c r="C126" s="93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 t="s">
        <v>4</v>
      </c>
      <c r="AG126" s="86"/>
      <c r="AH126" s="86"/>
      <c r="AI126" s="86"/>
      <c r="AJ126" s="86"/>
      <c r="AK126" s="86" t="s">
        <v>3</v>
      </c>
      <c r="AL126" s="86"/>
      <c r="AM126" s="86"/>
      <c r="AN126" s="86"/>
      <c r="AO126" s="86"/>
      <c r="AP126" s="86" t="s">
        <v>123</v>
      </c>
      <c r="AQ126" s="86"/>
      <c r="AR126" s="86"/>
      <c r="AS126" s="86"/>
      <c r="AT126" s="86"/>
      <c r="AU126" s="86" t="s">
        <v>4</v>
      </c>
      <c r="AV126" s="86"/>
      <c r="AW126" s="86"/>
      <c r="AX126" s="86"/>
      <c r="AY126" s="86"/>
      <c r="AZ126" s="86" t="s">
        <v>3</v>
      </c>
      <c r="BA126" s="86"/>
      <c r="BB126" s="86"/>
      <c r="BC126" s="86"/>
      <c r="BD126" s="86"/>
      <c r="BE126" s="86" t="s">
        <v>90</v>
      </c>
      <c r="BF126" s="86"/>
      <c r="BG126" s="86"/>
      <c r="BH126" s="86"/>
      <c r="BI126" s="86"/>
    </row>
    <row r="127" spans="1:79" s="24" customFormat="1" ht="15" customHeight="1" x14ac:dyDescent="0.25">
      <c r="A127" s="49">
        <v>1</v>
      </c>
      <c r="B127" s="50"/>
      <c r="C127" s="50"/>
      <c r="D127" s="48">
        <v>2</v>
      </c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>
        <v>3</v>
      </c>
      <c r="R127" s="48"/>
      <c r="S127" s="48"/>
      <c r="T127" s="48"/>
      <c r="U127" s="48"/>
      <c r="V127" s="48">
        <v>4</v>
      </c>
      <c r="W127" s="48"/>
      <c r="X127" s="48"/>
      <c r="Y127" s="48"/>
      <c r="Z127" s="48"/>
      <c r="AA127" s="48"/>
      <c r="AB127" s="48"/>
      <c r="AC127" s="48"/>
      <c r="AD127" s="48"/>
      <c r="AE127" s="48"/>
      <c r="AF127" s="48">
        <v>5</v>
      </c>
      <c r="AG127" s="48"/>
      <c r="AH127" s="48"/>
      <c r="AI127" s="48"/>
      <c r="AJ127" s="48"/>
      <c r="AK127" s="48">
        <v>6</v>
      </c>
      <c r="AL127" s="48"/>
      <c r="AM127" s="48"/>
      <c r="AN127" s="48"/>
      <c r="AO127" s="48"/>
      <c r="AP127" s="48">
        <v>7</v>
      </c>
      <c r="AQ127" s="48"/>
      <c r="AR127" s="48"/>
      <c r="AS127" s="48"/>
      <c r="AT127" s="48"/>
      <c r="AU127" s="48">
        <v>8</v>
      </c>
      <c r="AV127" s="48"/>
      <c r="AW127" s="48"/>
      <c r="AX127" s="48"/>
      <c r="AY127" s="48"/>
      <c r="AZ127" s="48">
        <v>9</v>
      </c>
      <c r="BA127" s="48"/>
      <c r="BB127" s="48"/>
      <c r="BC127" s="48"/>
      <c r="BD127" s="48"/>
      <c r="BE127" s="48">
        <v>10</v>
      </c>
      <c r="BF127" s="48"/>
      <c r="BG127" s="48"/>
      <c r="BH127" s="48"/>
      <c r="BI127" s="48"/>
    </row>
    <row r="128" spans="1:79" s="24" customFormat="1" ht="15.75" hidden="1" customHeight="1" x14ac:dyDescent="0.25">
      <c r="A128" s="49" t="s">
        <v>154</v>
      </c>
      <c r="B128" s="50"/>
      <c r="C128" s="50"/>
      <c r="D128" s="48" t="s">
        <v>57</v>
      </c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 t="s">
        <v>70</v>
      </c>
      <c r="R128" s="48"/>
      <c r="S128" s="48"/>
      <c r="T128" s="48"/>
      <c r="U128" s="48"/>
      <c r="V128" s="48" t="s">
        <v>71</v>
      </c>
      <c r="W128" s="48"/>
      <c r="X128" s="48"/>
      <c r="Y128" s="48"/>
      <c r="Z128" s="48"/>
      <c r="AA128" s="48"/>
      <c r="AB128" s="48"/>
      <c r="AC128" s="48"/>
      <c r="AD128" s="48"/>
      <c r="AE128" s="48"/>
      <c r="AF128" s="48" t="s">
        <v>107</v>
      </c>
      <c r="AG128" s="48"/>
      <c r="AH128" s="48"/>
      <c r="AI128" s="48"/>
      <c r="AJ128" s="48"/>
      <c r="AK128" s="127" t="s">
        <v>108</v>
      </c>
      <c r="AL128" s="127"/>
      <c r="AM128" s="127"/>
      <c r="AN128" s="127"/>
      <c r="AO128" s="127"/>
      <c r="AP128" s="172" t="s">
        <v>177</v>
      </c>
      <c r="AQ128" s="172"/>
      <c r="AR128" s="172"/>
      <c r="AS128" s="172"/>
      <c r="AT128" s="172"/>
      <c r="AU128" s="48" t="s">
        <v>109</v>
      </c>
      <c r="AV128" s="48"/>
      <c r="AW128" s="48"/>
      <c r="AX128" s="48"/>
      <c r="AY128" s="48"/>
      <c r="AZ128" s="127" t="s">
        <v>110</v>
      </c>
      <c r="BA128" s="127"/>
      <c r="BB128" s="127"/>
      <c r="BC128" s="127"/>
      <c r="BD128" s="127"/>
      <c r="BE128" s="172" t="s">
        <v>177</v>
      </c>
      <c r="BF128" s="172"/>
      <c r="BG128" s="172"/>
      <c r="BH128" s="172"/>
      <c r="BI128" s="172"/>
      <c r="CA128" s="24" t="s">
        <v>39</v>
      </c>
    </row>
    <row r="129" spans="1:79" s="28" customFormat="1" ht="11.5" x14ac:dyDescent="0.25">
      <c r="A129" s="157">
        <v>0</v>
      </c>
      <c r="B129" s="158"/>
      <c r="C129" s="158"/>
      <c r="D129" s="124" t="s">
        <v>176</v>
      </c>
      <c r="E129" s="124"/>
      <c r="F129" s="124"/>
      <c r="G129" s="124"/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  <c r="T129" s="124"/>
      <c r="U129" s="124"/>
      <c r="V129" s="124"/>
      <c r="W129" s="124"/>
      <c r="X129" s="124"/>
      <c r="Y129" s="124"/>
      <c r="Z129" s="124"/>
      <c r="AA129" s="124"/>
      <c r="AB129" s="124"/>
      <c r="AC129" s="124"/>
      <c r="AD129" s="124"/>
      <c r="AE129" s="124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CA129" s="28" t="s">
        <v>40</v>
      </c>
    </row>
    <row r="130" spans="1:79" s="27" customFormat="1" ht="39.5" customHeight="1" x14ac:dyDescent="0.25">
      <c r="A130" s="49">
        <v>0</v>
      </c>
      <c r="B130" s="50"/>
      <c r="C130" s="50"/>
      <c r="D130" s="113" t="s">
        <v>217</v>
      </c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5"/>
      <c r="Q130" s="48" t="s">
        <v>178</v>
      </c>
      <c r="R130" s="48"/>
      <c r="S130" s="48"/>
      <c r="T130" s="48"/>
      <c r="U130" s="48"/>
      <c r="V130" s="49" t="s">
        <v>204</v>
      </c>
      <c r="W130" s="50"/>
      <c r="X130" s="50"/>
      <c r="Y130" s="50"/>
      <c r="Z130" s="50"/>
      <c r="AA130" s="50"/>
      <c r="AB130" s="50"/>
      <c r="AC130" s="50"/>
      <c r="AD130" s="50"/>
      <c r="AE130" s="51"/>
      <c r="AF130" s="126">
        <v>2</v>
      </c>
      <c r="AG130" s="126"/>
      <c r="AH130" s="126"/>
      <c r="AI130" s="126"/>
      <c r="AJ130" s="126"/>
      <c r="AK130" s="126">
        <v>0</v>
      </c>
      <c r="AL130" s="126"/>
      <c r="AM130" s="126"/>
      <c r="AN130" s="126"/>
      <c r="AO130" s="126"/>
      <c r="AP130" s="126">
        <v>2</v>
      </c>
      <c r="AQ130" s="126"/>
      <c r="AR130" s="126"/>
      <c r="AS130" s="126"/>
      <c r="AT130" s="126"/>
      <c r="AU130" s="126">
        <v>2</v>
      </c>
      <c r="AV130" s="126"/>
      <c r="AW130" s="126"/>
      <c r="AX130" s="126"/>
      <c r="AY130" s="126"/>
      <c r="AZ130" s="126">
        <v>0</v>
      </c>
      <c r="BA130" s="126"/>
      <c r="BB130" s="126"/>
      <c r="BC130" s="126"/>
      <c r="BD130" s="126"/>
      <c r="BE130" s="126">
        <v>2</v>
      </c>
      <c r="BF130" s="126"/>
      <c r="BG130" s="126"/>
      <c r="BH130" s="126"/>
      <c r="BI130" s="126"/>
    </row>
    <row r="131" spans="1:79" s="27" customFormat="1" ht="14" hidden="1" customHeight="1" x14ac:dyDescent="0.25">
      <c r="A131" s="49">
        <v>0</v>
      </c>
      <c r="B131" s="50"/>
      <c r="C131" s="50"/>
      <c r="D131" s="113" t="s">
        <v>206</v>
      </c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5"/>
      <c r="Q131" s="48" t="s">
        <v>202</v>
      </c>
      <c r="R131" s="48"/>
      <c r="S131" s="48"/>
      <c r="T131" s="48"/>
      <c r="U131" s="48"/>
      <c r="V131" s="174" t="s">
        <v>207</v>
      </c>
      <c r="W131" s="175"/>
      <c r="X131" s="175"/>
      <c r="Y131" s="175"/>
      <c r="Z131" s="175"/>
      <c r="AA131" s="175"/>
      <c r="AB131" s="175"/>
      <c r="AC131" s="175"/>
      <c r="AD131" s="175"/>
      <c r="AE131" s="176"/>
      <c r="AF131" s="126">
        <v>24</v>
      </c>
      <c r="AG131" s="126"/>
      <c r="AH131" s="126"/>
      <c r="AI131" s="126"/>
      <c r="AJ131" s="126"/>
      <c r="AK131" s="126">
        <v>0</v>
      </c>
      <c r="AL131" s="126"/>
      <c r="AM131" s="126"/>
      <c r="AN131" s="126"/>
      <c r="AO131" s="126"/>
      <c r="AP131" s="126">
        <v>24</v>
      </c>
      <c r="AQ131" s="126"/>
      <c r="AR131" s="126"/>
      <c r="AS131" s="126"/>
      <c r="AT131" s="126"/>
      <c r="AU131" s="126">
        <v>24</v>
      </c>
      <c r="AV131" s="126"/>
      <c r="AW131" s="126"/>
      <c r="AX131" s="126"/>
      <c r="AY131" s="126"/>
      <c r="AZ131" s="126">
        <v>0</v>
      </c>
      <c r="BA131" s="126"/>
      <c r="BB131" s="126"/>
      <c r="BC131" s="126"/>
      <c r="BD131" s="126"/>
      <c r="BE131" s="126">
        <v>24</v>
      </c>
      <c r="BF131" s="126"/>
      <c r="BG131" s="126"/>
      <c r="BH131" s="126"/>
      <c r="BI131" s="126"/>
    </row>
    <row r="132" spans="1:79" s="27" customFormat="1" ht="49.5" customHeight="1" x14ac:dyDescent="0.25">
      <c r="A132" s="49">
        <v>0</v>
      </c>
      <c r="B132" s="50"/>
      <c r="C132" s="50"/>
      <c r="D132" s="113" t="s">
        <v>218</v>
      </c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5"/>
      <c r="Q132" s="48" t="s">
        <v>221</v>
      </c>
      <c r="R132" s="48"/>
      <c r="S132" s="48"/>
      <c r="T132" s="48"/>
      <c r="U132" s="48"/>
      <c r="V132" s="49" t="s">
        <v>205</v>
      </c>
      <c r="W132" s="50"/>
      <c r="X132" s="50"/>
      <c r="Y132" s="50"/>
      <c r="Z132" s="50"/>
      <c r="AA132" s="50"/>
      <c r="AB132" s="50"/>
      <c r="AC132" s="50"/>
      <c r="AD132" s="50"/>
      <c r="AE132" s="51"/>
      <c r="AF132" s="111">
        <f>X41</f>
        <v>7026328</v>
      </c>
      <c r="AG132" s="126"/>
      <c r="AH132" s="126"/>
      <c r="AI132" s="126"/>
      <c r="AJ132" s="126"/>
      <c r="AK132" s="126">
        <v>0</v>
      </c>
      <c r="AL132" s="126"/>
      <c r="AM132" s="126"/>
      <c r="AN132" s="126"/>
      <c r="AO132" s="126"/>
      <c r="AP132" s="111">
        <f>AF132</f>
        <v>7026328</v>
      </c>
      <c r="AQ132" s="126"/>
      <c r="AR132" s="126"/>
      <c r="AS132" s="126"/>
      <c r="AT132" s="126"/>
      <c r="AU132" s="111">
        <f>AR41</f>
        <v>7035708</v>
      </c>
      <c r="AV132" s="126"/>
      <c r="AW132" s="126"/>
      <c r="AX132" s="126"/>
      <c r="AY132" s="126"/>
      <c r="AZ132" s="126">
        <v>0</v>
      </c>
      <c r="BA132" s="126"/>
      <c r="BB132" s="126"/>
      <c r="BC132" s="126"/>
      <c r="BD132" s="126"/>
      <c r="BE132" s="111">
        <f>AU132</f>
        <v>7035708</v>
      </c>
      <c r="BF132" s="126"/>
      <c r="BG132" s="126"/>
      <c r="BH132" s="126"/>
      <c r="BI132" s="126"/>
    </row>
    <row r="133" spans="1:79" s="27" customFormat="1" ht="42" customHeight="1" x14ac:dyDescent="0.25">
      <c r="A133" s="49">
        <v>0</v>
      </c>
      <c r="B133" s="50"/>
      <c r="C133" s="50"/>
      <c r="D133" s="113" t="s">
        <v>219</v>
      </c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5"/>
      <c r="Q133" s="48" t="s">
        <v>178</v>
      </c>
      <c r="R133" s="48"/>
      <c r="S133" s="48"/>
      <c r="T133" s="48"/>
      <c r="U133" s="48"/>
      <c r="V133" s="49" t="s">
        <v>179</v>
      </c>
      <c r="W133" s="50"/>
      <c r="X133" s="50"/>
      <c r="Y133" s="50"/>
      <c r="Z133" s="50"/>
      <c r="AA133" s="50"/>
      <c r="AB133" s="50"/>
      <c r="AC133" s="50"/>
      <c r="AD133" s="50"/>
      <c r="AE133" s="51"/>
      <c r="AF133" s="111">
        <f>BJ113</f>
        <v>43</v>
      </c>
      <c r="AG133" s="126"/>
      <c r="AH133" s="126"/>
      <c r="AI133" s="126"/>
      <c r="AJ133" s="126"/>
      <c r="AK133" s="126">
        <v>0</v>
      </c>
      <c r="AL133" s="126"/>
      <c r="AM133" s="126"/>
      <c r="AN133" s="126"/>
      <c r="AO133" s="126"/>
      <c r="AP133" s="111">
        <f>AF133</f>
        <v>43</v>
      </c>
      <c r="AQ133" s="126"/>
      <c r="AR133" s="126"/>
      <c r="AS133" s="126"/>
      <c r="AT133" s="126"/>
      <c r="AU133" s="111">
        <f>AP133</f>
        <v>43</v>
      </c>
      <c r="AV133" s="126"/>
      <c r="AW133" s="126"/>
      <c r="AX133" s="126"/>
      <c r="AY133" s="126"/>
      <c r="AZ133" s="126">
        <v>0</v>
      </c>
      <c r="BA133" s="126"/>
      <c r="BB133" s="126"/>
      <c r="BC133" s="126"/>
      <c r="BD133" s="126"/>
      <c r="BE133" s="111">
        <f>AU133</f>
        <v>43</v>
      </c>
      <c r="BF133" s="126"/>
      <c r="BG133" s="126"/>
      <c r="BH133" s="126"/>
      <c r="BI133" s="126"/>
    </row>
    <row r="134" spans="1:79" s="27" customFormat="1" ht="17.5" customHeight="1" x14ac:dyDescent="0.25">
      <c r="A134" s="49">
        <v>0</v>
      </c>
      <c r="B134" s="50"/>
      <c r="C134" s="50"/>
      <c r="D134" s="113" t="s">
        <v>206</v>
      </c>
      <c r="E134" s="114"/>
      <c r="F134" s="114"/>
      <c r="G134" s="114"/>
      <c r="H134" s="114"/>
      <c r="I134" s="114"/>
      <c r="J134" s="114"/>
      <c r="K134" s="114"/>
      <c r="L134" s="114"/>
      <c r="M134" s="114"/>
      <c r="N134" s="114"/>
      <c r="O134" s="114"/>
      <c r="P134" s="115"/>
      <c r="Q134" s="48" t="s">
        <v>202</v>
      </c>
      <c r="R134" s="48"/>
      <c r="S134" s="48"/>
      <c r="T134" s="48"/>
      <c r="U134" s="48"/>
      <c r="V134" s="174" t="s">
        <v>207</v>
      </c>
      <c r="W134" s="175"/>
      <c r="X134" s="175"/>
      <c r="Y134" s="175"/>
      <c r="Z134" s="175"/>
      <c r="AA134" s="175"/>
      <c r="AB134" s="175"/>
      <c r="AC134" s="175"/>
      <c r="AD134" s="175"/>
      <c r="AE134" s="17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  <c r="AT134" s="126"/>
      <c r="AU134" s="126"/>
      <c r="AV134" s="126"/>
      <c r="AW134" s="126"/>
      <c r="AX134" s="126"/>
      <c r="AY134" s="126"/>
      <c r="AZ134" s="126">
        <v>0</v>
      </c>
      <c r="BA134" s="126"/>
      <c r="BB134" s="126"/>
      <c r="BC134" s="126"/>
      <c r="BD134" s="126"/>
      <c r="BE134" s="126"/>
      <c r="BF134" s="126"/>
      <c r="BG134" s="126"/>
      <c r="BH134" s="126"/>
      <c r="BI134" s="126"/>
    </row>
    <row r="135" spans="1:79" s="28" customFormat="1" ht="11.5" x14ac:dyDescent="0.25">
      <c r="A135" s="157">
        <v>0</v>
      </c>
      <c r="B135" s="158"/>
      <c r="C135" s="158"/>
      <c r="D135" s="177" t="s">
        <v>180</v>
      </c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9"/>
      <c r="Q135" s="124"/>
      <c r="R135" s="124"/>
      <c r="S135" s="124"/>
      <c r="T135" s="124"/>
      <c r="U135" s="124"/>
      <c r="V135" s="160"/>
      <c r="W135" s="161"/>
      <c r="X135" s="161"/>
      <c r="Y135" s="161"/>
      <c r="Z135" s="161"/>
      <c r="AA135" s="161"/>
      <c r="AB135" s="161"/>
      <c r="AC135" s="161"/>
      <c r="AD135" s="161"/>
      <c r="AE135" s="162"/>
      <c r="AF135" s="173"/>
      <c r="AG135" s="173"/>
      <c r="AH135" s="173"/>
      <c r="AI135" s="173"/>
      <c r="AJ135" s="173"/>
      <c r="AK135" s="173"/>
      <c r="AL135" s="173"/>
      <c r="AM135" s="173"/>
      <c r="AN135" s="173"/>
      <c r="AO135" s="173"/>
      <c r="AP135" s="173"/>
      <c r="AQ135" s="173"/>
      <c r="AR135" s="173"/>
      <c r="AS135" s="173"/>
      <c r="AT135" s="173"/>
      <c r="AU135" s="173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173"/>
      <c r="BI135" s="173"/>
    </row>
    <row r="136" spans="1:79" s="27" customFormat="1" ht="39" customHeight="1" x14ac:dyDescent="0.25">
      <c r="A136" s="49">
        <v>0</v>
      </c>
      <c r="B136" s="50"/>
      <c r="C136" s="50"/>
      <c r="D136" s="113" t="s">
        <v>220</v>
      </c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5"/>
      <c r="Q136" s="48" t="s">
        <v>202</v>
      </c>
      <c r="R136" s="48"/>
      <c r="S136" s="48"/>
      <c r="T136" s="48"/>
      <c r="U136" s="48"/>
      <c r="V136" s="49" t="s">
        <v>209</v>
      </c>
      <c r="W136" s="50"/>
      <c r="X136" s="50"/>
      <c r="Y136" s="50"/>
      <c r="Z136" s="50"/>
      <c r="AA136" s="50"/>
      <c r="AB136" s="50"/>
      <c r="AC136" s="50"/>
      <c r="AD136" s="50"/>
      <c r="AE136" s="51"/>
      <c r="AF136" s="111">
        <f>BT116</f>
        <v>451</v>
      </c>
      <c r="AG136" s="126"/>
      <c r="AH136" s="126"/>
      <c r="AI136" s="126"/>
      <c r="AJ136" s="126"/>
      <c r="AK136" s="126">
        <v>0</v>
      </c>
      <c r="AL136" s="126"/>
      <c r="AM136" s="126"/>
      <c r="AN136" s="126"/>
      <c r="AO136" s="126"/>
      <c r="AP136" s="111">
        <f>AF136</f>
        <v>451</v>
      </c>
      <c r="AQ136" s="126"/>
      <c r="AR136" s="126"/>
      <c r="AS136" s="126"/>
      <c r="AT136" s="126"/>
      <c r="AU136" s="111">
        <f>AP136</f>
        <v>451</v>
      </c>
      <c r="AV136" s="126"/>
      <c r="AW136" s="126"/>
      <c r="AX136" s="126"/>
      <c r="AY136" s="126"/>
      <c r="AZ136" s="126">
        <v>0</v>
      </c>
      <c r="BA136" s="126"/>
      <c r="BB136" s="126"/>
      <c r="BC136" s="126"/>
      <c r="BD136" s="126"/>
      <c r="BE136" s="111">
        <f>AU136</f>
        <v>451</v>
      </c>
      <c r="BF136" s="126"/>
      <c r="BG136" s="126"/>
      <c r="BH136" s="126"/>
      <c r="BI136" s="126"/>
    </row>
    <row r="137" spans="1:79" s="27" customFormat="1" ht="28" customHeight="1" x14ac:dyDescent="0.25">
      <c r="A137" s="49">
        <v>0</v>
      </c>
      <c r="B137" s="50"/>
      <c r="C137" s="50"/>
      <c r="D137" s="113" t="s">
        <v>210</v>
      </c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5"/>
      <c r="Q137" s="48" t="s">
        <v>202</v>
      </c>
      <c r="R137" s="48"/>
      <c r="S137" s="48"/>
      <c r="T137" s="48"/>
      <c r="U137" s="48"/>
      <c r="V137" s="49" t="s">
        <v>209</v>
      </c>
      <c r="W137" s="50"/>
      <c r="X137" s="50"/>
      <c r="Y137" s="50"/>
      <c r="Z137" s="50"/>
      <c r="AA137" s="50"/>
      <c r="AB137" s="50"/>
      <c r="AC137" s="50"/>
      <c r="AD137" s="50"/>
      <c r="AE137" s="51"/>
      <c r="AF137" s="111">
        <f>BJ117</f>
        <v>280</v>
      </c>
      <c r="AG137" s="126"/>
      <c r="AH137" s="126"/>
      <c r="AI137" s="126"/>
      <c r="AJ137" s="126"/>
      <c r="AK137" s="126">
        <v>0</v>
      </c>
      <c r="AL137" s="126"/>
      <c r="AM137" s="126"/>
      <c r="AN137" s="126"/>
      <c r="AO137" s="126"/>
      <c r="AP137" s="111">
        <f>AF137</f>
        <v>280</v>
      </c>
      <c r="AQ137" s="126"/>
      <c r="AR137" s="126"/>
      <c r="AS137" s="126"/>
      <c r="AT137" s="126"/>
      <c r="AU137" s="111">
        <f>AP137</f>
        <v>280</v>
      </c>
      <c r="AV137" s="126"/>
      <c r="AW137" s="126"/>
      <c r="AX137" s="126"/>
      <c r="AY137" s="126"/>
      <c r="AZ137" s="126">
        <v>0</v>
      </c>
      <c r="BA137" s="126"/>
      <c r="BB137" s="126"/>
      <c r="BC137" s="126"/>
      <c r="BD137" s="126"/>
      <c r="BE137" s="111">
        <f>AU137</f>
        <v>280</v>
      </c>
      <c r="BF137" s="126"/>
      <c r="BG137" s="126"/>
      <c r="BH137" s="126"/>
      <c r="BI137" s="126"/>
    </row>
    <row r="138" spans="1:79" s="28" customFormat="1" ht="11.5" x14ac:dyDescent="0.25">
      <c r="A138" s="157">
        <v>0</v>
      </c>
      <c r="B138" s="158"/>
      <c r="C138" s="158"/>
      <c r="D138" s="177" t="s">
        <v>181</v>
      </c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9"/>
      <c r="Q138" s="124"/>
      <c r="R138" s="124"/>
      <c r="S138" s="124"/>
      <c r="T138" s="124"/>
      <c r="U138" s="124"/>
      <c r="V138" s="157"/>
      <c r="W138" s="158"/>
      <c r="X138" s="158"/>
      <c r="Y138" s="158"/>
      <c r="Z138" s="158"/>
      <c r="AA138" s="158"/>
      <c r="AB138" s="158"/>
      <c r="AC138" s="158"/>
      <c r="AD138" s="158"/>
      <c r="AE138" s="159"/>
      <c r="AF138" s="173"/>
      <c r="AG138" s="173"/>
      <c r="AH138" s="173"/>
      <c r="AI138" s="173"/>
      <c r="AJ138" s="173"/>
      <c r="AK138" s="173"/>
      <c r="AL138" s="173"/>
      <c r="AM138" s="173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3"/>
      <c r="BD138" s="173"/>
      <c r="BE138" s="173"/>
      <c r="BF138" s="173"/>
      <c r="BG138" s="173"/>
      <c r="BH138" s="173"/>
      <c r="BI138" s="173"/>
    </row>
    <row r="139" spans="1:79" s="27" customFormat="1" ht="41.5" customHeight="1" x14ac:dyDescent="0.25">
      <c r="A139" s="49">
        <v>0</v>
      </c>
      <c r="B139" s="50"/>
      <c r="C139" s="50"/>
      <c r="D139" s="113" t="s">
        <v>211</v>
      </c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5"/>
      <c r="Q139" s="48" t="s">
        <v>221</v>
      </c>
      <c r="R139" s="48"/>
      <c r="S139" s="48"/>
      <c r="T139" s="48"/>
      <c r="U139" s="48"/>
      <c r="V139" s="49" t="s">
        <v>182</v>
      </c>
      <c r="W139" s="50"/>
      <c r="X139" s="50"/>
      <c r="Y139" s="50"/>
      <c r="Z139" s="50"/>
      <c r="AA139" s="50"/>
      <c r="AB139" s="50"/>
      <c r="AC139" s="50"/>
      <c r="AD139" s="50"/>
      <c r="AE139" s="51"/>
      <c r="AF139" s="111">
        <f>AF132/AF136</f>
        <v>15579.441241685145</v>
      </c>
      <c r="AG139" s="111"/>
      <c r="AH139" s="111"/>
      <c r="AI139" s="111"/>
      <c r="AJ139" s="111"/>
      <c r="AK139" s="126">
        <v>0</v>
      </c>
      <c r="AL139" s="126"/>
      <c r="AM139" s="126"/>
      <c r="AN139" s="126"/>
      <c r="AO139" s="126"/>
      <c r="AP139" s="111">
        <f>AF139</f>
        <v>15579.441241685145</v>
      </c>
      <c r="AQ139" s="126"/>
      <c r="AR139" s="126"/>
      <c r="AS139" s="126"/>
      <c r="AT139" s="126"/>
      <c r="AU139" s="111">
        <f>AU132/AU136</f>
        <v>15600.239467849224</v>
      </c>
      <c r="AV139" s="126"/>
      <c r="AW139" s="126"/>
      <c r="AX139" s="126"/>
      <c r="AY139" s="126"/>
      <c r="AZ139" s="126">
        <v>0</v>
      </c>
      <c r="BA139" s="126"/>
      <c r="BB139" s="126"/>
      <c r="BC139" s="126"/>
      <c r="BD139" s="126"/>
      <c r="BE139" s="111">
        <f>AU139</f>
        <v>15600.239467849224</v>
      </c>
      <c r="BF139" s="126"/>
      <c r="BG139" s="126"/>
      <c r="BH139" s="126"/>
      <c r="BI139" s="126"/>
    </row>
    <row r="140" spans="1:79" s="27" customFormat="1" ht="41.5" customHeight="1" x14ac:dyDescent="0.25">
      <c r="A140" s="49">
        <v>0</v>
      </c>
      <c r="B140" s="50"/>
      <c r="C140" s="50"/>
      <c r="D140" s="113" t="s">
        <v>212</v>
      </c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5"/>
      <c r="Q140" s="48" t="s">
        <v>221</v>
      </c>
      <c r="R140" s="48"/>
      <c r="S140" s="48"/>
      <c r="T140" s="48"/>
      <c r="U140" s="48"/>
      <c r="V140" s="49" t="s">
        <v>182</v>
      </c>
      <c r="W140" s="50"/>
      <c r="X140" s="50"/>
      <c r="Y140" s="50"/>
      <c r="Z140" s="50"/>
      <c r="AA140" s="50"/>
      <c r="AB140" s="50"/>
      <c r="AC140" s="50"/>
      <c r="AD140" s="50"/>
      <c r="AE140" s="51"/>
      <c r="AF140" s="111">
        <f>BJ120</f>
        <v>15424.604612850082</v>
      </c>
      <c r="AG140" s="111"/>
      <c r="AH140" s="111"/>
      <c r="AI140" s="111"/>
      <c r="AJ140" s="111"/>
      <c r="AK140" s="111">
        <v>0</v>
      </c>
      <c r="AL140" s="111"/>
      <c r="AM140" s="111"/>
      <c r="AN140" s="111"/>
      <c r="AO140" s="111"/>
      <c r="AP140" s="111">
        <f>AF140</f>
        <v>15424.604612850082</v>
      </c>
      <c r="AQ140" s="111"/>
      <c r="AR140" s="111"/>
      <c r="AS140" s="111"/>
      <c r="AT140" s="111"/>
      <c r="AU140" s="111">
        <f>AP140</f>
        <v>15424.604612850082</v>
      </c>
      <c r="AV140" s="111"/>
      <c r="AW140" s="111"/>
      <c r="AX140" s="111"/>
      <c r="AY140" s="111"/>
      <c r="AZ140" s="111">
        <v>0</v>
      </c>
      <c r="BA140" s="111"/>
      <c r="BB140" s="111"/>
      <c r="BC140" s="111"/>
      <c r="BD140" s="111"/>
      <c r="BE140" s="111">
        <f>AU140</f>
        <v>15424.604612850082</v>
      </c>
      <c r="BF140" s="111"/>
      <c r="BG140" s="111"/>
      <c r="BH140" s="111"/>
      <c r="BI140" s="111"/>
    </row>
    <row r="141" spans="1:79" s="28" customFormat="1" ht="11.5" x14ac:dyDescent="0.25">
      <c r="A141" s="157">
        <v>0</v>
      </c>
      <c r="B141" s="158"/>
      <c r="C141" s="158"/>
      <c r="D141" s="177" t="s">
        <v>183</v>
      </c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9"/>
      <c r="Q141" s="124"/>
      <c r="R141" s="124"/>
      <c r="S141" s="124"/>
      <c r="T141" s="124"/>
      <c r="U141" s="124"/>
      <c r="V141" s="157"/>
      <c r="W141" s="158"/>
      <c r="X141" s="158"/>
      <c r="Y141" s="158"/>
      <c r="Z141" s="158"/>
      <c r="AA141" s="158"/>
      <c r="AB141" s="158"/>
      <c r="AC141" s="158"/>
      <c r="AD141" s="158"/>
      <c r="AE141" s="159"/>
      <c r="AF141" s="173"/>
      <c r="AG141" s="173"/>
      <c r="AH141" s="173"/>
      <c r="AI141" s="173"/>
      <c r="AJ141" s="173"/>
      <c r="AK141" s="173"/>
      <c r="AL141" s="173"/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3"/>
      <c r="AY141" s="173"/>
      <c r="AZ141" s="173"/>
      <c r="BA141" s="173"/>
      <c r="BB141" s="173"/>
      <c r="BC141" s="173"/>
      <c r="BD141" s="173"/>
      <c r="BE141" s="173"/>
      <c r="BF141" s="173"/>
      <c r="BG141" s="173"/>
      <c r="BH141" s="173"/>
      <c r="BI141" s="173"/>
    </row>
    <row r="142" spans="1:79" s="27" customFormat="1" ht="50.5" customHeight="1" x14ac:dyDescent="0.25">
      <c r="A142" s="49">
        <v>0</v>
      </c>
      <c r="B142" s="50"/>
      <c r="C142" s="50"/>
      <c r="D142" s="113" t="s">
        <v>213</v>
      </c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5"/>
      <c r="Q142" s="48" t="s">
        <v>184</v>
      </c>
      <c r="R142" s="48"/>
      <c r="S142" s="48"/>
      <c r="T142" s="48"/>
      <c r="U142" s="48"/>
      <c r="V142" s="49" t="s">
        <v>182</v>
      </c>
      <c r="W142" s="50"/>
      <c r="X142" s="50"/>
      <c r="Y142" s="50"/>
      <c r="Z142" s="50"/>
      <c r="AA142" s="50"/>
      <c r="AB142" s="50"/>
      <c r="AC142" s="50"/>
      <c r="AD142" s="50"/>
      <c r="AE142" s="51"/>
      <c r="AF142" s="126">
        <v>105</v>
      </c>
      <c r="AG142" s="126"/>
      <c r="AH142" s="126"/>
      <c r="AI142" s="126"/>
      <c r="AJ142" s="126"/>
      <c r="AK142" s="126">
        <v>0</v>
      </c>
      <c r="AL142" s="126"/>
      <c r="AM142" s="126"/>
      <c r="AN142" s="126"/>
      <c r="AO142" s="126"/>
      <c r="AP142" s="126">
        <f>AF142</f>
        <v>105</v>
      </c>
      <c r="AQ142" s="126"/>
      <c r="AR142" s="126"/>
      <c r="AS142" s="126"/>
      <c r="AT142" s="126"/>
      <c r="AU142" s="126">
        <v>108</v>
      </c>
      <c r="AV142" s="126"/>
      <c r="AW142" s="126"/>
      <c r="AX142" s="126"/>
      <c r="AY142" s="126"/>
      <c r="AZ142" s="126">
        <v>0</v>
      </c>
      <c r="BA142" s="126"/>
      <c r="BB142" s="126"/>
      <c r="BC142" s="126"/>
      <c r="BD142" s="126"/>
      <c r="BE142" s="126">
        <f>AU142</f>
        <v>108</v>
      </c>
      <c r="BF142" s="126"/>
      <c r="BG142" s="126"/>
      <c r="BH142" s="126"/>
      <c r="BI142" s="126"/>
    </row>
    <row r="143" spans="1:79" s="19" customFormat="1" ht="13" x14ac:dyDescent="0.3"/>
    <row r="144" spans="1:79" s="19" customFormat="1" ht="14.25" customHeight="1" x14ac:dyDescent="0.3">
      <c r="A144" s="39" t="s">
        <v>124</v>
      </c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</row>
    <row r="145" spans="1:79" s="19" customFormat="1" ht="15" customHeight="1" x14ac:dyDescent="0.3">
      <c r="A145" s="88" t="s">
        <v>195</v>
      </c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8"/>
      <c r="BQ145" s="88"/>
      <c r="BR145" s="88"/>
    </row>
    <row r="146" spans="1:79" s="203" customFormat="1" ht="16.5" customHeight="1" x14ac:dyDescent="0.2">
      <c r="A146" s="197" t="s">
        <v>19</v>
      </c>
      <c r="B146" s="198"/>
      <c r="C146" s="198"/>
      <c r="D146" s="198"/>
      <c r="E146" s="198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9"/>
      <c r="U146" s="140" t="s">
        <v>236</v>
      </c>
      <c r="V146" s="140"/>
      <c r="W146" s="140"/>
      <c r="X146" s="140"/>
      <c r="Y146" s="140"/>
      <c r="Z146" s="140"/>
      <c r="AA146" s="140"/>
      <c r="AB146" s="140"/>
      <c r="AC146" s="140"/>
      <c r="AD146" s="140"/>
      <c r="AE146" s="140" t="s">
        <v>237</v>
      </c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0" t="s">
        <v>238</v>
      </c>
      <c r="AP146" s="140"/>
      <c r="AQ146" s="140"/>
      <c r="AR146" s="140"/>
      <c r="AS146" s="140"/>
      <c r="AT146" s="140"/>
      <c r="AU146" s="140"/>
      <c r="AV146" s="140"/>
      <c r="AW146" s="140"/>
      <c r="AX146" s="140"/>
      <c r="AY146" s="140" t="s">
        <v>199</v>
      </c>
      <c r="AZ146" s="140"/>
      <c r="BA146" s="140"/>
      <c r="BB146" s="140"/>
      <c r="BC146" s="140"/>
      <c r="BD146" s="140"/>
      <c r="BE146" s="140"/>
      <c r="BF146" s="140"/>
      <c r="BG146" s="140"/>
      <c r="BH146" s="140"/>
      <c r="BI146" s="140" t="s">
        <v>240</v>
      </c>
      <c r="BJ146" s="140"/>
      <c r="BK146" s="140"/>
      <c r="BL146" s="140"/>
      <c r="BM146" s="140"/>
      <c r="BN146" s="140"/>
      <c r="BO146" s="140"/>
      <c r="BP146" s="140"/>
      <c r="BQ146" s="140"/>
      <c r="BR146" s="140"/>
    </row>
    <row r="147" spans="1:79" s="203" customFormat="1" ht="16.5" customHeight="1" x14ac:dyDescent="0.2">
      <c r="A147" s="204"/>
      <c r="B147" s="205"/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6"/>
      <c r="U147" s="140" t="s">
        <v>4</v>
      </c>
      <c r="V147" s="140"/>
      <c r="W147" s="140"/>
      <c r="X147" s="140"/>
      <c r="Y147" s="140"/>
      <c r="Z147" s="140" t="s">
        <v>3</v>
      </c>
      <c r="AA147" s="140"/>
      <c r="AB147" s="140"/>
      <c r="AC147" s="140"/>
      <c r="AD147" s="140"/>
      <c r="AE147" s="140" t="s">
        <v>4</v>
      </c>
      <c r="AF147" s="140"/>
      <c r="AG147" s="140"/>
      <c r="AH147" s="140"/>
      <c r="AI147" s="140"/>
      <c r="AJ147" s="140" t="s">
        <v>3</v>
      </c>
      <c r="AK147" s="140"/>
      <c r="AL147" s="140"/>
      <c r="AM147" s="140"/>
      <c r="AN147" s="140"/>
      <c r="AO147" s="140" t="s">
        <v>4</v>
      </c>
      <c r="AP147" s="140"/>
      <c r="AQ147" s="140"/>
      <c r="AR147" s="140"/>
      <c r="AS147" s="140"/>
      <c r="AT147" s="140" t="s">
        <v>3</v>
      </c>
      <c r="AU147" s="140"/>
      <c r="AV147" s="140"/>
      <c r="AW147" s="140"/>
      <c r="AX147" s="140"/>
      <c r="AY147" s="140" t="s">
        <v>4</v>
      </c>
      <c r="AZ147" s="140"/>
      <c r="BA147" s="140"/>
      <c r="BB147" s="140"/>
      <c r="BC147" s="140"/>
      <c r="BD147" s="140" t="s">
        <v>3</v>
      </c>
      <c r="BE147" s="140"/>
      <c r="BF147" s="140"/>
      <c r="BG147" s="140"/>
      <c r="BH147" s="140"/>
      <c r="BI147" s="140" t="s">
        <v>4</v>
      </c>
      <c r="BJ147" s="140"/>
      <c r="BK147" s="140"/>
      <c r="BL147" s="140"/>
      <c r="BM147" s="140"/>
      <c r="BN147" s="140" t="s">
        <v>3</v>
      </c>
      <c r="BO147" s="140"/>
      <c r="BP147" s="140"/>
      <c r="BQ147" s="140"/>
      <c r="BR147" s="140"/>
    </row>
    <row r="148" spans="1:79" s="19" customFormat="1" ht="15" customHeight="1" x14ac:dyDescent="0.3">
      <c r="A148" s="60">
        <v>1</v>
      </c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2"/>
      <c r="U148" s="87">
        <v>2</v>
      </c>
      <c r="V148" s="87"/>
      <c r="W148" s="87"/>
      <c r="X148" s="87"/>
      <c r="Y148" s="87"/>
      <c r="Z148" s="87">
        <v>3</v>
      </c>
      <c r="AA148" s="87"/>
      <c r="AB148" s="87"/>
      <c r="AC148" s="87"/>
      <c r="AD148" s="87"/>
      <c r="AE148" s="87">
        <v>4</v>
      </c>
      <c r="AF148" s="87"/>
      <c r="AG148" s="87"/>
      <c r="AH148" s="87"/>
      <c r="AI148" s="87"/>
      <c r="AJ148" s="87">
        <v>5</v>
      </c>
      <c r="AK148" s="87"/>
      <c r="AL148" s="87"/>
      <c r="AM148" s="87"/>
      <c r="AN148" s="87"/>
      <c r="AO148" s="87">
        <v>6</v>
      </c>
      <c r="AP148" s="87"/>
      <c r="AQ148" s="87"/>
      <c r="AR148" s="87"/>
      <c r="AS148" s="87"/>
      <c r="AT148" s="87">
        <v>7</v>
      </c>
      <c r="AU148" s="87"/>
      <c r="AV148" s="87"/>
      <c r="AW148" s="87"/>
      <c r="AX148" s="87"/>
      <c r="AY148" s="87">
        <v>8</v>
      </c>
      <c r="AZ148" s="87"/>
      <c r="BA148" s="87"/>
      <c r="BB148" s="87"/>
      <c r="BC148" s="87"/>
      <c r="BD148" s="87">
        <v>9</v>
      </c>
      <c r="BE148" s="87"/>
      <c r="BF148" s="87"/>
      <c r="BG148" s="87"/>
      <c r="BH148" s="87"/>
      <c r="BI148" s="87">
        <v>10</v>
      </c>
      <c r="BJ148" s="87"/>
      <c r="BK148" s="87"/>
      <c r="BL148" s="87"/>
      <c r="BM148" s="87"/>
      <c r="BN148" s="87">
        <v>11</v>
      </c>
      <c r="BO148" s="87"/>
      <c r="BP148" s="87"/>
      <c r="BQ148" s="87"/>
      <c r="BR148" s="87"/>
    </row>
    <row r="149" spans="1:79" s="19" customFormat="1" ht="15.75" hidden="1" customHeight="1" x14ac:dyDescent="0.3">
      <c r="A149" s="60" t="s">
        <v>57</v>
      </c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2"/>
      <c r="U149" s="87" t="s">
        <v>65</v>
      </c>
      <c r="V149" s="87"/>
      <c r="W149" s="87"/>
      <c r="X149" s="87"/>
      <c r="Y149" s="87"/>
      <c r="Z149" s="120" t="s">
        <v>66</v>
      </c>
      <c r="AA149" s="120"/>
      <c r="AB149" s="120"/>
      <c r="AC149" s="120"/>
      <c r="AD149" s="120"/>
      <c r="AE149" s="87" t="s">
        <v>67</v>
      </c>
      <c r="AF149" s="87"/>
      <c r="AG149" s="87"/>
      <c r="AH149" s="87"/>
      <c r="AI149" s="87"/>
      <c r="AJ149" s="120" t="s">
        <v>68</v>
      </c>
      <c r="AK149" s="120"/>
      <c r="AL149" s="120"/>
      <c r="AM149" s="120"/>
      <c r="AN149" s="120"/>
      <c r="AO149" s="87" t="s">
        <v>58</v>
      </c>
      <c r="AP149" s="87"/>
      <c r="AQ149" s="87"/>
      <c r="AR149" s="87"/>
      <c r="AS149" s="87"/>
      <c r="AT149" s="120" t="s">
        <v>59</v>
      </c>
      <c r="AU149" s="120"/>
      <c r="AV149" s="120"/>
      <c r="AW149" s="120"/>
      <c r="AX149" s="120"/>
      <c r="AY149" s="87" t="s">
        <v>60</v>
      </c>
      <c r="AZ149" s="87"/>
      <c r="BA149" s="87"/>
      <c r="BB149" s="87"/>
      <c r="BC149" s="87"/>
      <c r="BD149" s="120" t="s">
        <v>61</v>
      </c>
      <c r="BE149" s="120"/>
      <c r="BF149" s="120"/>
      <c r="BG149" s="120"/>
      <c r="BH149" s="120"/>
      <c r="BI149" s="87" t="s">
        <v>62</v>
      </c>
      <c r="BJ149" s="87"/>
      <c r="BK149" s="87"/>
      <c r="BL149" s="87"/>
      <c r="BM149" s="87"/>
      <c r="BN149" s="120" t="s">
        <v>63</v>
      </c>
      <c r="BO149" s="120"/>
      <c r="BP149" s="120"/>
      <c r="BQ149" s="120"/>
      <c r="BR149" s="120"/>
      <c r="CA149" s="19" t="s">
        <v>41</v>
      </c>
    </row>
    <row r="150" spans="1:79" s="21" customFormat="1" ht="15.5" customHeight="1" x14ac:dyDescent="0.25">
      <c r="A150" s="72" t="s">
        <v>226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4"/>
      <c r="U150" s="128">
        <f>1617523+2319906</f>
        <v>3937429</v>
      </c>
      <c r="V150" s="128"/>
      <c r="W150" s="128"/>
      <c r="X150" s="128"/>
      <c r="Y150" s="128"/>
      <c r="Z150" s="128">
        <v>0</v>
      </c>
      <c r="AA150" s="128"/>
      <c r="AB150" s="128"/>
      <c r="AC150" s="128"/>
      <c r="AD150" s="128"/>
      <c r="AE150" s="128">
        <f>1865246+2796151</f>
        <v>4661397</v>
      </c>
      <c r="AF150" s="128"/>
      <c r="AG150" s="128"/>
      <c r="AH150" s="128"/>
      <c r="AI150" s="128"/>
      <c r="AJ150" s="128">
        <v>0</v>
      </c>
      <c r="AK150" s="128"/>
      <c r="AL150" s="128"/>
      <c r="AM150" s="128"/>
      <c r="AN150" s="128"/>
      <c r="AO150" s="128">
        <f>1841725+3053712+5200</f>
        <v>4900637</v>
      </c>
      <c r="AP150" s="128"/>
      <c r="AQ150" s="128"/>
      <c r="AR150" s="128"/>
      <c r="AS150" s="128"/>
      <c r="AT150" s="128">
        <v>0</v>
      </c>
      <c r="AU150" s="128"/>
      <c r="AV150" s="128"/>
      <c r="AW150" s="128"/>
      <c r="AX150" s="128"/>
      <c r="AY150" s="128">
        <f>AO150</f>
        <v>4900637</v>
      </c>
      <c r="AZ150" s="128"/>
      <c r="BA150" s="128"/>
      <c r="BB150" s="128"/>
      <c r="BC150" s="128"/>
      <c r="BD150" s="128">
        <v>0</v>
      </c>
      <c r="BE150" s="128"/>
      <c r="BF150" s="128"/>
      <c r="BG150" s="128"/>
      <c r="BH150" s="128"/>
      <c r="BI150" s="128">
        <f>AY150</f>
        <v>4900637</v>
      </c>
      <c r="BJ150" s="128"/>
      <c r="BK150" s="128"/>
      <c r="BL150" s="128"/>
      <c r="BM150" s="128"/>
      <c r="BN150" s="152">
        <v>0</v>
      </c>
      <c r="BO150" s="152"/>
      <c r="BP150" s="152"/>
      <c r="BQ150" s="152"/>
      <c r="BR150" s="152"/>
      <c r="CA150" s="21" t="s">
        <v>42</v>
      </c>
    </row>
    <row r="151" spans="1:79" s="20" customFormat="1" ht="14.5" customHeight="1" x14ac:dyDescent="0.25">
      <c r="A151" s="72" t="s">
        <v>227</v>
      </c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4"/>
      <c r="U151" s="128">
        <f>205932+213735</f>
        <v>419667</v>
      </c>
      <c r="V151" s="128"/>
      <c r="W151" s="128"/>
      <c r="X151" s="128"/>
      <c r="Y151" s="128"/>
      <c r="Z151" s="128">
        <v>0</v>
      </c>
      <c r="AA151" s="128"/>
      <c r="AB151" s="128"/>
      <c r="AC151" s="128"/>
      <c r="AD151" s="128"/>
      <c r="AE151" s="128">
        <f>203346+319067</f>
        <v>522413</v>
      </c>
      <c r="AF151" s="128"/>
      <c r="AG151" s="128"/>
      <c r="AH151" s="128"/>
      <c r="AI151" s="128"/>
      <c r="AJ151" s="128">
        <v>0</v>
      </c>
      <c r="AK151" s="128"/>
      <c r="AL151" s="128"/>
      <c r="AM151" s="128"/>
      <c r="AN151" s="128"/>
      <c r="AO151" s="128">
        <f>207444+292572</f>
        <v>500016</v>
      </c>
      <c r="AP151" s="128"/>
      <c r="AQ151" s="128"/>
      <c r="AR151" s="128"/>
      <c r="AS151" s="128"/>
      <c r="AT151" s="128">
        <v>0</v>
      </c>
      <c r="AU151" s="128"/>
      <c r="AV151" s="128"/>
      <c r="AW151" s="128"/>
      <c r="AX151" s="128"/>
      <c r="AY151" s="128">
        <f t="shared" ref="AY151:AY154" si="1">AO151</f>
        <v>500016</v>
      </c>
      <c r="AZ151" s="128"/>
      <c r="BA151" s="128"/>
      <c r="BB151" s="128"/>
      <c r="BC151" s="128"/>
      <c r="BD151" s="128">
        <v>0</v>
      </c>
      <c r="BE151" s="128"/>
      <c r="BF151" s="128"/>
      <c r="BG151" s="128"/>
      <c r="BH151" s="128"/>
      <c r="BI151" s="128">
        <f t="shared" ref="BI151:BI154" si="2">AY151</f>
        <v>500016</v>
      </c>
      <c r="BJ151" s="128"/>
      <c r="BK151" s="128"/>
      <c r="BL151" s="128"/>
      <c r="BM151" s="128"/>
      <c r="BN151" s="128">
        <v>0</v>
      </c>
      <c r="BO151" s="128"/>
      <c r="BP151" s="128"/>
      <c r="BQ151" s="128"/>
      <c r="BR151" s="128"/>
    </row>
    <row r="152" spans="1:79" s="20" customFormat="1" ht="16" customHeight="1" x14ac:dyDescent="0.25">
      <c r="A152" s="72" t="s">
        <v>185</v>
      </c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4"/>
      <c r="U152" s="128">
        <f>72210+159135</f>
        <v>231345</v>
      </c>
      <c r="V152" s="128"/>
      <c r="W152" s="128"/>
      <c r="X152" s="128"/>
      <c r="Y152" s="128"/>
      <c r="Z152" s="128">
        <v>0</v>
      </c>
      <c r="AA152" s="128"/>
      <c r="AB152" s="128"/>
      <c r="AC152" s="128"/>
      <c r="AD152" s="128"/>
      <c r="AE152" s="128">
        <v>0</v>
      </c>
      <c r="AF152" s="128"/>
      <c r="AG152" s="128"/>
      <c r="AH152" s="128"/>
      <c r="AI152" s="128"/>
      <c r="AJ152" s="128">
        <v>0</v>
      </c>
      <c r="AK152" s="128"/>
      <c r="AL152" s="128"/>
      <c r="AM152" s="128"/>
      <c r="AN152" s="128"/>
      <c r="AO152" s="128">
        <v>0</v>
      </c>
      <c r="AP152" s="128"/>
      <c r="AQ152" s="128"/>
      <c r="AR152" s="128"/>
      <c r="AS152" s="128"/>
      <c r="AT152" s="128">
        <v>0</v>
      </c>
      <c r="AU152" s="128"/>
      <c r="AV152" s="128"/>
      <c r="AW152" s="128"/>
      <c r="AX152" s="128"/>
      <c r="AY152" s="128">
        <f t="shared" si="1"/>
        <v>0</v>
      </c>
      <c r="AZ152" s="128"/>
      <c r="BA152" s="128"/>
      <c r="BB152" s="128"/>
      <c r="BC152" s="128"/>
      <c r="BD152" s="128">
        <v>0</v>
      </c>
      <c r="BE152" s="128"/>
      <c r="BF152" s="128"/>
      <c r="BG152" s="128"/>
      <c r="BH152" s="128"/>
      <c r="BI152" s="128">
        <f t="shared" si="2"/>
        <v>0</v>
      </c>
      <c r="BJ152" s="128"/>
      <c r="BK152" s="128"/>
      <c r="BL152" s="128"/>
      <c r="BM152" s="128"/>
      <c r="BN152" s="128">
        <v>0</v>
      </c>
      <c r="BO152" s="128"/>
      <c r="BP152" s="128"/>
      <c r="BQ152" s="128"/>
      <c r="BR152" s="128"/>
    </row>
    <row r="153" spans="1:79" s="20" customFormat="1" ht="12.75" hidden="1" customHeight="1" x14ac:dyDescent="0.25">
      <c r="A153" s="72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4"/>
      <c r="U153" s="128"/>
      <c r="V153" s="128"/>
      <c r="W153" s="128"/>
      <c r="X153" s="128"/>
      <c r="Y153" s="128"/>
      <c r="Z153" s="128">
        <v>0</v>
      </c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>
        <v>0</v>
      </c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>
        <v>0</v>
      </c>
      <c r="AU153" s="128"/>
      <c r="AV153" s="128"/>
      <c r="AW153" s="128"/>
      <c r="AX153" s="128"/>
      <c r="AY153" s="128">
        <f t="shared" si="1"/>
        <v>0</v>
      </c>
      <c r="AZ153" s="128"/>
      <c r="BA153" s="128"/>
      <c r="BB153" s="128"/>
      <c r="BC153" s="128"/>
      <c r="BD153" s="128">
        <v>0</v>
      </c>
      <c r="BE153" s="128"/>
      <c r="BF153" s="128"/>
      <c r="BG153" s="128"/>
      <c r="BH153" s="128"/>
      <c r="BI153" s="128">
        <f t="shared" si="2"/>
        <v>0</v>
      </c>
      <c r="BJ153" s="128"/>
      <c r="BK153" s="128"/>
      <c r="BL153" s="128"/>
      <c r="BM153" s="128"/>
      <c r="BN153" s="128">
        <v>0</v>
      </c>
      <c r="BO153" s="128"/>
      <c r="BP153" s="128"/>
      <c r="BQ153" s="128"/>
      <c r="BR153" s="128"/>
    </row>
    <row r="154" spans="1:79" s="21" customFormat="1" ht="14.5" customHeight="1" x14ac:dyDescent="0.25">
      <c r="A154" s="72" t="s">
        <v>228</v>
      </c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4"/>
      <c r="U154" s="128">
        <f>56676+115114</f>
        <v>171790</v>
      </c>
      <c r="V154" s="128"/>
      <c r="W154" s="128"/>
      <c r="X154" s="128"/>
      <c r="Y154" s="128"/>
      <c r="Z154" s="128">
        <v>0</v>
      </c>
      <c r="AA154" s="128"/>
      <c r="AB154" s="128"/>
      <c r="AC154" s="128"/>
      <c r="AD154" s="128"/>
      <c r="AE154" s="128">
        <f>70147+149313</f>
        <v>219460</v>
      </c>
      <c r="AF154" s="128"/>
      <c r="AG154" s="128"/>
      <c r="AH154" s="128"/>
      <c r="AI154" s="128"/>
      <c r="AJ154" s="128">
        <v>0</v>
      </c>
      <c r="AK154" s="128"/>
      <c r="AL154" s="128"/>
      <c r="AM154" s="128"/>
      <c r="AN154" s="128"/>
      <c r="AO154" s="128">
        <f>68074+148914</f>
        <v>216988</v>
      </c>
      <c r="AP154" s="128"/>
      <c r="AQ154" s="128"/>
      <c r="AR154" s="128"/>
      <c r="AS154" s="128"/>
      <c r="AT154" s="128">
        <v>0</v>
      </c>
      <c r="AU154" s="128"/>
      <c r="AV154" s="128"/>
      <c r="AW154" s="128"/>
      <c r="AX154" s="128"/>
      <c r="AY154" s="128">
        <f t="shared" si="1"/>
        <v>216988</v>
      </c>
      <c r="AZ154" s="128"/>
      <c r="BA154" s="128"/>
      <c r="BB154" s="128"/>
      <c r="BC154" s="128"/>
      <c r="BD154" s="128">
        <v>0</v>
      </c>
      <c r="BE154" s="128"/>
      <c r="BF154" s="128"/>
      <c r="BG154" s="128"/>
      <c r="BH154" s="128"/>
      <c r="BI154" s="128">
        <f t="shared" si="2"/>
        <v>216988</v>
      </c>
      <c r="BJ154" s="128"/>
      <c r="BK154" s="128"/>
      <c r="BL154" s="128"/>
      <c r="BM154" s="128"/>
      <c r="BN154" s="152">
        <v>0</v>
      </c>
      <c r="BO154" s="152"/>
      <c r="BP154" s="152"/>
      <c r="BQ154" s="152"/>
      <c r="BR154" s="152"/>
    </row>
    <row r="155" spans="1:79" s="20" customFormat="1" ht="13" hidden="1" customHeight="1" x14ac:dyDescent="0.25">
      <c r="A155" s="72" t="s">
        <v>186</v>
      </c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4"/>
      <c r="U155" s="128"/>
      <c r="V155" s="128"/>
      <c r="W155" s="128"/>
      <c r="X155" s="128"/>
      <c r="Y155" s="128"/>
      <c r="Z155" s="128">
        <v>0</v>
      </c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>
        <v>0</v>
      </c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>
        <v>0</v>
      </c>
      <c r="AU155" s="128"/>
      <c r="AV155" s="128"/>
      <c r="AW155" s="128"/>
      <c r="AX155" s="128"/>
      <c r="AY155" s="128"/>
      <c r="AZ155" s="128"/>
      <c r="BA155" s="128"/>
      <c r="BB155" s="128"/>
      <c r="BC155" s="128"/>
      <c r="BD155" s="128">
        <v>0</v>
      </c>
      <c r="BE155" s="128"/>
      <c r="BF155" s="128"/>
      <c r="BG155" s="128"/>
      <c r="BH155" s="128"/>
      <c r="BI155" s="128"/>
      <c r="BJ155" s="128"/>
      <c r="BK155" s="128"/>
      <c r="BL155" s="128"/>
      <c r="BM155" s="128"/>
      <c r="BN155" s="128">
        <v>0</v>
      </c>
      <c r="BO155" s="128"/>
      <c r="BP155" s="128"/>
      <c r="BQ155" s="128"/>
      <c r="BR155" s="128"/>
    </row>
    <row r="156" spans="1:79" s="21" customFormat="1" ht="15.5" customHeight="1" x14ac:dyDescent="0.25">
      <c r="A156" s="154" t="s">
        <v>147</v>
      </c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6"/>
      <c r="U156" s="152">
        <f>U150+U151+U152+U154</f>
        <v>4760231</v>
      </c>
      <c r="V156" s="152"/>
      <c r="W156" s="152"/>
      <c r="X156" s="152"/>
      <c r="Y156" s="152"/>
      <c r="Z156" s="152">
        <f t="shared" ref="Z156" si="3">Z150+Z151+Z152+Z154</f>
        <v>0</v>
      </c>
      <c r="AA156" s="152"/>
      <c r="AB156" s="152"/>
      <c r="AC156" s="152"/>
      <c r="AD156" s="152"/>
      <c r="AE156" s="152">
        <f t="shared" ref="AE156:AO156" si="4">AE150+AE151+AE152+AE154</f>
        <v>5403270</v>
      </c>
      <c r="AF156" s="152"/>
      <c r="AG156" s="152"/>
      <c r="AH156" s="152"/>
      <c r="AI156" s="152"/>
      <c r="AJ156" s="152">
        <f t="shared" si="4"/>
        <v>0</v>
      </c>
      <c r="AK156" s="152"/>
      <c r="AL156" s="152"/>
      <c r="AM156" s="152"/>
      <c r="AN156" s="152"/>
      <c r="AO156" s="152">
        <f t="shared" si="4"/>
        <v>5617641</v>
      </c>
      <c r="AP156" s="152"/>
      <c r="AQ156" s="152"/>
      <c r="AR156" s="152"/>
      <c r="AS156" s="152"/>
      <c r="AT156" s="152">
        <f t="shared" ref="AT156:BI156" si="5">AT150+AT151+AT152+AT154</f>
        <v>0</v>
      </c>
      <c r="AU156" s="152"/>
      <c r="AV156" s="152"/>
      <c r="AW156" s="152"/>
      <c r="AX156" s="152"/>
      <c r="AY156" s="152">
        <f t="shared" si="5"/>
        <v>5617641</v>
      </c>
      <c r="AZ156" s="152"/>
      <c r="BA156" s="152"/>
      <c r="BB156" s="152"/>
      <c r="BC156" s="152"/>
      <c r="BD156" s="152">
        <f t="shared" si="5"/>
        <v>0</v>
      </c>
      <c r="BE156" s="152"/>
      <c r="BF156" s="152"/>
      <c r="BG156" s="152"/>
      <c r="BH156" s="152"/>
      <c r="BI156" s="152">
        <f t="shared" si="5"/>
        <v>5617641</v>
      </c>
      <c r="BJ156" s="152"/>
      <c r="BK156" s="152"/>
      <c r="BL156" s="152"/>
      <c r="BM156" s="152"/>
      <c r="BN156" s="152">
        <f t="shared" ref="BN156" si="6">BN150+BN151+BN152+BN154</f>
        <v>0</v>
      </c>
      <c r="BO156" s="152"/>
      <c r="BP156" s="152"/>
      <c r="BQ156" s="152"/>
      <c r="BR156" s="152"/>
    </row>
    <row r="157" spans="1:79" s="20" customFormat="1" ht="26" customHeight="1" x14ac:dyDescent="0.25">
      <c r="A157" s="72" t="s">
        <v>187</v>
      </c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4"/>
      <c r="U157" s="128" t="s">
        <v>173</v>
      </c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 t="s">
        <v>173</v>
      </c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 t="s">
        <v>173</v>
      </c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 t="s">
        <v>173</v>
      </c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 t="s">
        <v>173</v>
      </c>
      <c r="BJ157" s="128"/>
      <c r="BK157" s="128"/>
      <c r="BL157" s="128"/>
      <c r="BM157" s="128"/>
      <c r="BN157" s="128"/>
      <c r="BO157" s="128"/>
      <c r="BP157" s="128"/>
      <c r="BQ157" s="128"/>
      <c r="BR157" s="128"/>
    </row>
    <row r="158" spans="1:79" s="19" customFormat="1" ht="13" x14ac:dyDescent="0.3">
      <c r="AO158" s="185"/>
      <c r="AP158" s="185"/>
      <c r="AQ158" s="185"/>
      <c r="AR158" s="185"/>
      <c r="AS158" s="185"/>
    </row>
    <row r="159" spans="1:79" s="19" customFormat="1" ht="13" hidden="1" x14ac:dyDescent="0.3"/>
    <row r="160" spans="1:79" s="19" customFormat="1" ht="14.25" customHeight="1" x14ac:dyDescent="0.3">
      <c r="A160" s="39" t="s">
        <v>125</v>
      </c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</row>
    <row r="161" spans="1:79" s="24" customFormat="1" ht="15" customHeight="1" x14ac:dyDescent="0.25">
      <c r="A161" s="42" t="s">
        <v>6</v>
      </c>
      <c r="B161" s="43"/>
      <c r="C161" s="43"/>
      <c r="D161" s="42" t="s">
        <v>10</v>
      </c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4"/>
      <c r="W161" s="48" t="s">
        <v>236</v>
      </c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 t="s">
        <v>249</v>
      </c>
      <c r="AJ161" s="48"/>
      <c r="AK161" s="48"/>
      <c r="AL161" s="48"/>
      <c r="AM161" s="48"/>
      <c r="AN161" s="48"/>
      <c r="AO161" s="48"/>
      <c r="AP161" s="48"/>
      <c r="AQ161" s="48"/>
      <c r="AR161" s="48"/>
      <c r="AS161" s="48"/>
      <c r="AT161" s="48"/>
      <c r="AU161" s="48" t="s">
        <v>198</v>
      </c>
      <c r="AV161" s="48"/>
      <c r="AW161" s="48"/>
      <c r="AX161" s="48"/>
      <c r="AY161" s="48"/>
      <c r="AZ161" s="48"/>
      <c r="BA161" s="48" t="s">
        <v>250</v>
      </c>
      <c r="BB161" s="48"/>
      <c r="BC161" s="48"/>
      <c r="BD161" s="48"/>
      <c r="BE161" s="48"/>
      <c r="BF161" s="48"/>
      <c r="BG161" s="48" t="s">
        <v>251</v>
      </c>
      <c r="BH161" s="48"/>
      <c r="BI161" s="48"/>
      <c r="BJ161" s="48"/>
      <c r="BK161" s="48"/>
      <c r="BL161" s="48"/>
    </row>
    <row r="162" spans="1:79" s="24" customFormat="1" ht="15" customHeight="1" x14ac:dyDescent="0.25">
      <c r="A162" s="129"/>
      <c r="B162" s="130"/>
      <c r="C162" s="130"/>
      <c r="D162" s="129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1"/>
      <c r="W162" s="48" t="s">
        <v>4</v>
      </c>
      <c r="X162" s="48"/>
      <c r="Y162" s="48"/>
      <c r="Z162" s="48"/>
      <c r="AA162" s="48"/>
      <c r="AB162" s="48"/>
      <c r="AC162" s="48" t="s">
        <v>3</v>
      </c>
      <c r="AD162" s="48"/>
      <c r="AE162" s="48"/>
      <c r="AF162" s="48"/>
      <c r="AG162" s="48"/>
      <c r="AH162" s="48"/>
      <c r="AI162" s="48" t="s">
        <v>4</v>
      </c>
      <c r="AJ162" s="48"/>
      <c r="AK162" s="48"/>
      <c r="AL162" s="48"/>
      <c r="AM162" s="48"/>
      <c r="AN162" s="48"/>
      <c r="AO162" s="48" t="s">
        <v>3</v>
      </c>
      <c r="AP162" s="48"/>
      <c r="AQ162" s="48"/>
      <c r="AR162" s="48"/>
      <c r="AS162" s="48"/>
      <c r="AT162" s="48"/>
      <c r="AU162" s="48" t="s">
        <v>4</v>
      </c>
      <c r="AV162" s="48"/>
      <c r="AW162" s="48"/>
      <c r="AX162" s="48" t="s">
        <v>3</v>
      </c>
      <c r="AY162" s="48"/>
      <c r="AZ162" s="48"/>
      <c r="BA162" s="48" t="s">
        <v>4</v>
      </c>
      <c r="BB162" s="48"/>
      <c r="BC162" s="48"/>
      <c r="BD162" s="48" t="s">
        <v>3</v>
      </c>
      <c r="BE162" s="48"/>
      <c r="BF162" s="48"/>
      <c r="BG162" s="48" t="s">
        <v>4</v>
      </c>
      <c r="BH162" s="48"/>
      <c r="BI162" s="48"/>
      <c r="BJ162" s="48" t="s">
        <v>3</v>
      </c>
      <c r="BK162" s="48"/>
      <c r="BL162" s="48"/>
    </row>
    <row r="163" spans="1:79" s="24" customFormat="1" ht="57" customHeight="1" x14ac:dyDescent="0.25">
      <c r="A163" s="45"/>
      <c r="B163" s="46"/>
      <c r="C163" s="46"/>
      <c r="D163" s="45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7"/>
      <c r="W163" s="48" t="s">
        <v>12</v>
      </c>
      <c r="X163" s="48"/>
      <c r="Y163" s="48"/>
      <c r="Z163" s="48" t="s">
        <v>11</v>
      </c>
      <c r="AA163" s="48"/>
      <c r="AB163" s="48"/>
      <c r="AC163" s="48" t="s">
        <v>12</v>
      </c>
      <c r="AD163" s="48"/>
      <c r="AE163" s="48"/>
      <c r="AF163" s="48" t="s">
        <v>11</v>
      </c>
      <c r="AG163" s="48"/>
      <c r="AH163" s="48"/>
      <c r="AI163" s="48" t="s">
        <v>12</v>
      </c>
      <c r="AJ163" s="48"/>
      <c r="AK163" s="48"/>
      <c r="AL163" s="48" t="s">
        <v>11</v>
      </c>
      <c r="AM163" s="48"/>
      <c r="AN163" s="48"/>
      <c r="AO163" s="48" t="s">
        <v>12</v>
      </c>
      <c r="AP163" s="48"/>
      <c r="AQ163" s="48"/>
      <c r="AR163" s="48" t="s">
        <v>11</v>
      </c>
      <c r="AS163" s="48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L163" s="48"/>
    </row>
    <row r="164" spans="1:79" s="25" customFormat="1" ht="15" customHeight="1" x14ac:dyDescent="0.25">
      <c r="A164" s="57">
        <v>1</v>
      </c>
      <c r="B164" s="58"/>
      <c r="C164" s="58"/>
      <c r="D164" s="57">
        <v>2</v>
      </c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9"/>
      <c r="W164" s="86">
        <v>3</v>
      </c>
      <c r="X164" s="86"/>
      <c r="Y164" s="86"/>
      <c r="Z164" s="86">
        <v>4</v>
      </c>
      <c r="AA164" s="86"/>
      <c r="AB164" s="86"/>
      <c r="AC164" s="86">
        <v>5</v>
      </c>
      <c r="AD164" s="86"/>
      <c r="AE164" s="86"/>
      <c r="AF164" s="86">
        <v>6</v>
      </c>
      <c r="AG164" s="86"/>
      <c r="AH164" s="86"/>
      <c r="AI164" s="86">
        <v>7</v>
      </c>
      <c r="AJ164" s="86"/>
      <c r="AK164" s="86"/>
      <c r="AL164" s="86">
        <v>8</v>
      </c>
      <c r="AM164" s="86"/>
      <c r="AN164" s="86"/>
      <c r="AO164" s="86">
        <v>9</v>
      </c>
      <c r="AP164" s="86"/>
      <c r="AQ164" s="86"/>
      <c r="AR164" s="86">
        <v>10</v>
      </c>
      <c r="AS164" s="86"/>
      <c r="AT164" s="86"/>
      <c r="AU164" s="86">
        <v>11</v>
      </c>
      <c r="AV164" s="86"/>
      <c r="AW164" s="86"/>
      <c r="AX164" s="86">
        <v>12</v>
      </c>
      <c r="AY164" s="86"/>
      <c r="AZ164" s="86"/>
      <c r="BA164" s="86">
        <v>13</v>
      </c>
      <c r="BB164" s="86"/>
      <c r="BC164" s="86"/>
      <c r="BD164" s="86">
        <v>14</v>
      </c>
      <c r="BE164" s="86"/>
      <c r="BF164" s="86"/>
      <c r="BG164" s="86">
        <v>15</v>
      </c>
      <c r="BH164" s="86"/>
      <c r="BI164" s="86"/>
      <c r="BJ164" s="86">
        <v>16</v>
      </c>
      <c r="BK164" s="86"/>
      <c r="BL164" s="86"/>
    </row>
    <row r="165" spans="1:79" s="19" customFormat="1" ht="12.75" hidden="1" customHeight="1" x14ac:dyDescent="0.3">
      <c r="A165" s="60" t="s">
        <v>69</v>
      </c>
      <c r="B165" s="61"/>
      <c r="C165" s="61"/>
      <c r="D165" s="60" t="s">
        <v>57</v>
      </c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2"/>
      <c r="W165" s="87" t="s">
        <v>72</v>
      </c>
      <c r="X165" s="87"/>
      <c r="Y165" s="87"/>
      <c r="Z165" s="87" t="s">
        <v>73</v>
      </c>
      <c r="AA165" s="87"/>
      <c r="AB165" s="87"/>
      <c r="AC165" s="120" t="s">
        <v>74</v>
      </c>
      <c r="AD165" s="120"/>
      <c r="AE165" s="120"/>
      <c r="AF165" s="120" t="s">
        <v>75</v>
      </c>
      <c r="AG165" s="120"/>
      <c r="AH165" s="120"/>
      <c r="AI165" s="87" t="s">
        <v>76</v>
      </c>
      <c r="AJ165" s="87"/>
      <c r="AK165" s="87"/>
      <c r="AL165" s="87" t="s">
        <v>77</v>
      </c>
      <c r="AM165" s="87"/>
      <c r="AN165" s="87"/>
      <c r="AO165" s="120" t="s">
        <v>104</v>
      </c>
      <c r="AP165" s="120"/>
      <c r="AQ165" s="120"/>
      <c r="AR165" s="120" t="s">
        <v>78</v>
      </c>
      <c r="AS165" s="120"/>
      <c r="AT165" s="120"/>
      <c r="AU165" s="87" t="s">
        <v>105</v>
      </c>
      <c r="AV165" s="87"/>
      <c r="AW165" s="87"/>
      <c r="AX165" s="120" t="s">
        <v>106</v>
      </c>
      <c r="AY165" s="120"/>
      <c r="AZ165" s="120"/>
      <c r="BA165" s="87" t="s">
        <v>107</v>
      </c>
      <c r="BB165" s="87"/>
      <c r="BC165" s="87"/>
      <c r="BD165" s="120" t="s">
        <v>108</v>
      </c>
      <c r="BE165" s="120"/>
      <c r="BF165" s="120"/>
      <c r="BG165" s="87" t="s">
        <v>109</v>
      </c>
      <c r="BH165" s="87"/>
      <c r="BI165" s="87"/>
      <c r="BJ165" s="120" t="s">
        <v>110</v>
      </c>
      <c r="BK165" s="120"/>
      <c r="BL165" s="120"/>
      <c r="CA165" s="19" t="s">
        <v>103</v>
      </c>
    </row>
    <row r="166" spans="1:79" s="20" customFormat="1" ht="18" customHeight="1" x14ac:dyDescent="0.25">
      <c r="A166" s="60">
        <v>1</v>
      </c>
      <c r="B166" s="61"/>
      <c r="C166" s="61"/>
      <c r="D166" s="72" t="s">
        <v>229</v>
      </c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4"/>
      <c r="W166" s="132">
        <f>13+17</f>
        <v>30</v>
      </c>
      <c r="X166" s="132"/>
      <c r="Y166" s="132"/>
      <c r="Z166" s="132">
        <f>8+13.35</f>
        <v>21.35</v>
      </c>
      <c r="AA166" s="132"/>
      <c r="AB166" s="132"/>
      <c r="AC166" s="132">
        <v>0</v>
      </c>
      <c r="AD166" s="132"/>
      <c r="AE166" s="132"/>
      <c r="AF166" s="132">
        <v>0</v>
      </c>
      <c r="AG166" s="132"/>
      <c r="AH166" s="132"/>
      <c r="AI166" s="132">
        <f>13+17</f>
        <v>30</v>
      </c>
      <c r="AJ166" s="132"/>
      <c r="AK166" s="132"/>
      <c r="AL166" s="132">
        <f>8.5+14.35</f>
        <v>22.85</v>
      </c>
      <c r="AM166" s="132"/>
      <c r="AN166" s="132"/>
      <c r="AO166" s="132">
        <v>0</v>
      </c>
      <c r="AP166" s="132"/>
      <c r="AQ166" s="132"/>
      <c r="AR166" s="132">
        <v>0</v>
      </c>
      <c r="AS166" s="132"/>
      <c r="AT166" s="132"/>
      <c r="AU166" s="132">
        <f>AI166</f>
        <v>30</v>
      </c>
      <c r="AV166" s="132"/>
      <c r="AW166" s="132"/>
      <c r="AX166" s="132">
        <v>0</v>
      </c>
      <c r="AY166" s="132"/>
      <c r="AZ166" s="132"/>
      <c r="BA166" s="132">
        <f>AU166</f>
        <v>30</v>
      </c>
      <c r="BB166" s="132"/>
      <c r="BC166" s="132"/>
      <c r="BD166" s="132">
        <v>0</v>
      </c>
      <c r="BE166" s="132"/>
      <c r="BF166" s="132"/>
      <c r="BG166" s="132">
        <f>BA166</f>
        <v>30</v>
      </c>
      <c r="BH166" s="132"/>
      <c r="BI166" s="132"/>
      <c r="BJ166" s="132">
        <v>0</v>
      </c>
      <c r="BK166" s="132"/>
      <c r="BL166" s="132"/>
      <c r="CA166" s="20" t="s">
        <v>43</v>
      </c>
    </row>
    <row r="167" spans="1:79" s="20" customFormat="1" ht="15" customHeight="1" x14ac:dyDescent="0.25">
      <c r="A167" s="60">
        <v>2</v>
      </c>
      <c r="B167" s="61"/>
      <c r="C167" s="61"/>
      <c r="D167" s="72" t="s">
        <v>230</v>
      </c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4"/>
      <c r="W167" s="132">
        <f>2+2</f>
        <v>4</v>
      </c>
      <c r="X167" s="132"/>
      <c r="Y167" s="132"/>
      <c r="Z167" s="132">
        <f>2+2</f>
        <v>4</v>
      </c>
      <c r="AA167" s="132"/>
      <c r="AB167" s="132"/>
      <c r="AC167" s="132">
        <v>0</v>
      </c>
      <c r="AD167" s="132"/>
      <c r="AE167" s="132"/>
      <c r="AF167" s="132">
        <v>0</v>
      </c>
      <c r="AG167" s="132"/>
      <c r="AH167" s="132"/>
      <c r="AI167" s="132">
        <f>2+2</f>
        <v>4</v>
      </c>
      <c r="AJ167" s="132"/>
      <c r="AK167" s="132"/>
      <c r="AL167" s="132">
        <f>2+2</f>
        <v>4</v>
      </c>
      <c r="AM167" s="132"/>
      <c r="AN167" s="132"/>
      <c r="AO167" s="132">
        <v>0</v>
      </c>
      <c r="AP167" s="132"/>
      <c r="AQ167" s="132"/>
      <c r="AR167" s="132">
        <v>0</v>
      </c>
      <c r="AS167" s="132"/>
      <c r="AT167" s="132"/>
      <c r="AU167" s="132">
        <f t="shared" ref="AU167:AU169" si="7">AI167</f>
        <v>4</v>
      </c>
      <c r="AV167" s="132"/>
      <c r="AW167" s="132"/>
      <c r="AX167" s="132">
        <v>0</v>
      </c>
      <c r="AY167" s="132"/>
      <c r="AZ167" s="132"/>
      <c r="BA167" s="132">
        <f t="shared" ref="BA167:BA171" si="8">AU167</f>
        <v>4</v>
      </c>
      <c r="BB167" s="132"/>
      <c r="BC167" s="132"/>
      <c r="BD167" s="132">
        <v>0</v>
      </c>
      <c r="BE167" s="132"/>
      <c r="BF167" s="132"/>
      <c r="BG167" s="132">
        <f t="shared" ref="BG167:BG169" si="9">BA167</f>
        <v>4</v>
      </c>
      <c r="BH167" s="132"/>
      <c r="BI167" s="132"/>
      <c r="BJ167" s="132">
        <v>0</v>
      </c>
      <c r="BK167" s="132"/>
      <c r="BL167" s="132"/>
    </row>
    <row r="168" spans="1:79" s="20" customFormat="1" ht="19" customHeight="1" x14ac:dyDescent="0.25">
      <c r="A168" s="60">
        <v>3</v>
      </c>
      <c r="B168" s="61"/>
      <c r="C168" s="61"/>
      <c r="D168" s="72" t="s">
        <v>231</v>
      </c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4"/>
      <c r="W168" s="132">
        <f>2+1</f>
        <v>3</v>
      </c>
      <c r="X168" s="132"/>
      <c r="Y168" s="132"/>
      <c r="Z168" s="132">
        <f>0.5+0.5</f>
        <v>1</v>
      </c>
      <c r="AA168" s="132"/>
      <c r="AB168" s="132"/>
      <c r="AC168" s="132">
        <v>0</v>
      </c>
      <c r="AD168" s="132"/>
      <c r="AE168" s="132"/>
      <c r="AF168" s="132">
        <v>0</v>
      </c>
      <c r="AG168" s="132"/>
      <c r="AH168" s="132"/>
      <c r="AI168" s="132">
        <f>2+1</f>
        <v>3</v>
      </c>
      <c r="AJ168" s="132"/>
      <c r="AK168" s="132"/>
      <c r="AL168" s="132">
        <f>0.5+0.5</f>
        <v>1</v>
      </c>
      <c r="AM168" s="132"/>
      <c r="AN168" s="132"/>
      <c r="AO168" s="132">
        <v>0</v>
      </c>
      <c r="AP168" s="132"/>
      <c r="AQ168" s="132"/>
      <c r="AR168" s="132">
        <v>0</v>
      </c>
      <c r="AS168" s="132"/>
      <c r="AT168" s="132"/>
      <c r="AU168" s="132">
        <f t="shared" si="7"/>
        <v>3</v>
      </c>
      <c r="AV168" s="132"/>
      <c r="AW168" s="132"/>
      <c r="AX168" s="132">
        <v>0</v>
      </c>
      <c r="AY168" s="132"/>
      <c r="AZ168" s="132"/>
      <c r="BA168" s="132">
        <f t="shared" si="8"/>
        <v>3</v>
      </c>
      <c r="BB168" s="132"/>
      <c r="BC168" s="132"/>
      <c r="BD168" s="132">
        <v>0</v>
      </c>
      <c r="BE168" s="132"/>
      <c r="BF168" s="132"/>
      <c r="BG168" s="132">
        <f t="shared" si="9"/>
        <v>3</v>
      </c>
      <c r="BH168" s="132"/>
      <c r="BI168" s="132"/>
      <c r="BJ168" s="132">
        <v>0</v>
      </c>
      <c r="BK168" s="132"/>
      <c r="BL168" s="132"/>
    </row>
    <row r="169" spans="1:79" s="20" customFormat="1" ht="16.5" customHeight="1" x14ac:dyDescent="0.25">
      <c r="A169" s="60">
        <v>4</v>
      </c>
      <c r="B169" s="61"/>
      <c r="C169" s="61"/>
      <c r="D169" s="72" t="s">
        <v>232</v>
      </c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4"/>
      <c r="W169" s="132">
        <f>4+2</f>
        <v>6</v>
      </c>
      <c r="X169" s="132"/>
      <c r="Y169" s="132"/>
      <c r="Z169" s="132">
        <f>1+1.5</f>
        <v>2.5</v>
      </c>
      <c r="AA169" s="132"/>
      <c r="AB169" s="132"/>
      <c r="AC169" s="132">
        <v>0</v>
      </c>
      <c r="AD169" s="132"/>
      <c r="AE169" s="132"/>
      <c r="AF169" s="132">
        <v>0</v>
      </c>
      <c r="AG169" s="132"/>
      <c r="AH169" s="132"/>
      <c r="AI169" s="132">
        <f>4+2</f>
        <v>6</v>
      </c>
      <c r="AJ169" s="132"/>
      <c r="AK169" s="132"/>
      <c r="AL169" s="132">
        <f>1+1.5</f>
        <v>2.5</v>
      </c>
      <c r="AM169" s="132"/>
      <c r="AN169" s="132"/>
      <c r="AO169" s="132">
        <v>0</v>
      </c>
      <c r="AP169" s="132"/>
      <c r="AQ169" s="132"/>
      <c r="AR169" s="132">
        <v>0</v>
      </c>
      <c r="AS169" s="132"/>
      <c r="AT169" s="132"/>
      <c r="AU169" s="132">
        <f t="shared" si="7"/>
        <v>6</v>
      </c>
      <c r="AV169" s="132"/>
      <c r="AW169" s="132"/>
      <c r="AX169" s="132">
        <v>0</v>
      </c>
      <c r="AY169" s="132"/>
      <c r="AZ169" s="132"/>
      <c r="BA169" s="132">
        <f t="shared" si="8"/>
        <v>6</v>
      </c>
      <c r="BB169" s="132"/>
      <c r="BC169" s="132"/>
      <c r="BD169" s="132">
        <v>0</v>
      </c>
      <c r="BE169" s="132"/>
      <c r="BF169" s="132"/>
      <c r="BG169" s="132">
        <f t="shared" si="9"/>
        <v>6</v>
      </c>
      <c r="BH169" s="132"/>
      <c r="BI169" s="132"/>
      <c r="BJ169" s="132">
        <v>0</v>
      </c>
      <c r="BK169" s="132"/>
      <c r="BL169" s="132"/>
    </row>
    <row r="170" spans="1:79" s="20" customFormat="1" ht="12.75" hidden="1" customHeight="1" x14ac:dyDescent="0.25">
      <c r="A170" s="60">
        <v>5</v>
      </c>
      <c r="B170" s="61"/>
      <c r="C170" s="61"/>
      <c r="D170" s="72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4"/>
      <c r="W170" s="132"/>
      <c r="X170" s="132"/>
      <c r="Y170" s="132"/>
      <c r="Z170" s="132"/>
      <c r="AA170" s="132"/>
      <c r="AB170" s="132"/>
      <c r="AC170" s="132">
        <v>0</v>
      </c>
      <c r="AD170" s="132"/>
      <c r="AE170" s="132"/>
      <c r="AF170" s="132">
        <v>0</v>
      </c>
      <c r="AG170" s="132"/>
      <c r="AH170" s="132"/>
      <c r="AI170" s="132">
        <v>4</v>
      </c>
      <c r="AJ170" s="132"/>
      <c r="AK170" s="132"/>
      <c r="AL170" s="132">
        <v>0</v>
      </c>
      <c r="AM170" s="132"/>
      <c r="AN170" s="132"/>
      <c r="AO170" s="132">
        <v>0</v>
      </c>
      <c r="AP170" s="132"/>
      <c r="AQ170" s="132"/>
      <c r="AR170" s="132">
        <v>0</v>
      </c>
      <c r="AS170" s="132"/>
      <c r="AT170" s="132"/>
      <c r="AU170" s="132">
        <v>0</v>
      </c>
      <c r="AV170" s="132"/>
      <c r="AW170" s="132"/>
      <c r="AX170" s="132">
        <v>0</v>
      </c>
      <c r="AY170" s="132"/>
      <c r="AZ170" s="132"/>
      <c r="BA170" s="132">
        <f t="shared" si="8"/>
        <v>0</v>
      </c>
      <c r="BB170" s="132"/>
      <c r="BC170" s="132"/>
      <c r="BD170" s="132">
        <v>0</v>
      </c>
      <c r="BE170" s="132"/>
      <c r="BF170" s="132"/>
      <c r="BG170" s="132">
        <v>0</v>
      </c>
      <c r="BH170" s="132"/>
      <c r="BI170" s="132"/>
      <c r="BJ170" s="132">
        <v>0</v>
      </c>
      <c r="BK170" s="132"/>
      <c r="BL170" s="132"/>
    </row>
    <row r="171" spans="1:79" s="21" customFormat="1" ht="12.75" hidden="1" customHeight="1" x14ac:dyDescent="0.25">
      <c r="A171" s="76">
        <v>6</v>
      </c>
      <c r="B171" s="77"/>
      <c r="C171" s="77"/>
      <c r="D171" s="154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6"/>
      <c r="W171" s="180"/>
      <c r="X171" s="180"/>
      <c r="Y171" s="180"/>
      <c r="Z171" s="180"/>
      <c r="AA171" s="180"/>
      <c r="AB171" s="180"/>
      <c r="AC171" s="180">
        <v>0</v>
      </c>
      <c r="AD171" s="180"/>
      <c r="AE171" s="180"/>
      <c r="AF171" s="180">
        <v>0</v>
      </c>
      <c r="AG171" s="180"/>
      <c r="AH171" s="180"/>
      <c r="AI171" s="180">
        <v>43</v>
      </c>
      <c r="AJ171" s="180"/>
      <c r="AK171" s="180"/>
      <c r="AL171" s="180">
        <v>0</v>
      </c>
      <c r="AM171" s="180"/>
      <c r="AN171" s="180"/>
      <c r="AO171" s="180">
        <v>0</v>
      </c>
      <c r="AP171" s="180"/>
      <c r="AQ171" s="180"/>
      <c r="AR171" s="180">
        <v>0</v>
      </c>
      <c r="AS171" s="180"/>
      <c r="AT171" s="180"/>
      <c r="AU171" s="180">
        <v>0</v>
      </c>
      <c r="AV171" s="180"/>
      <c r="AW171" s="180"/>
      <c r="AX171" s="180">
        <v>0</v>
      </c>
      <c r="AY171" s="180"/>
      <c r="AZ171" s="180"/>
      <c r="BA171" s="132">
        <f t="shared" si="8"/>
        <v>0</v>
      </c>
      <c r="BB171" s="132"/>
      <c r="BC171" s="132"/>
      <c r="BD171" s="180">
        <v>0</v>
      </c>
      <c r="BE171" s="180"/>
      <c r="BF171" s="180"/>
      <c r="BG171" s="180">
        <v>0</v>
      </c>
      <c r="BH171" s="180"/>
      <c r="BI171" s="180"/>
      <c r="BJ171" s="180">
        <v>0</v>
      </c>
      <c r="BK171" s="180"/>
      <c r="BL171" s="180"/>
    </row>
    <row r="172" spans="1:79" s="20" customFormat="1" ht="26" customHeight="1" x14ac:dyDescent="0.25">
      <c r="A172" s="60">
        <v>5</v>
      </c>
      <c r="B172" s="61"/>
      <c r="C172" s="61"/>
      <c r="D172" s="72" t="s">
        <v>188</v>
      </c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4"/>
      <c r="W172" s="132" t="s">
        <v>173</v>
      </c>
      <c r="X172" s="132"/>
      <c r="Y172" s="132"/>
      <c r="Z172" s="132" t="s">
        <v>173</v>
      </c>
      <c r="AA172" s="132"/>
      <c r="AB172" s="132"/>
      <c r="AC172" s="132">
        <v>0</v>
      </c>
      <c r="AD172" s="132"/>
      <c r="AE172" s="132"/>
      <c r="AF172" s="132">
        <v>0</v>
      </c>
      <c r="AG172" s="132"/>
      <c r="AH172" s="132"/>
      <c r="AI172" s="132" t="s">
        <v>173</v>
      </c>
      <c r="AJ172" s="132"/>
      <c r="AK172" s="132"/>
      <c r="AL172" s="132" t="s">
        <v>173</v>
      </c>
      <c r="AM172" s="132"/>
      <c r="AN172" s="132"/>
      <c r="AO172" s="132">
        <v>0</v>
      </c>
      <c r="AP172" s="132"/>
      <c r="AQ172" s="132"/>
      <c r="AR172" s="132">
        <v>0</v>
      </c>
      <c r="AS172" s="132"/>
      <c r="AT172" s="132"/>
      <c r="AU172" s="132" t="s">
        <v>173</v>
      </c>
      <c r="AV172" s="132"/>
      <c r="AW172" s="132"/>
      <c r="AX172" s="132">
        <v>0</v>
      </c>
      <c r="AY172" s="132"/>
      <c r="AZ172" s="132"/>
      <c r="BA172" s="132" t="s">
        <v>173</v>
      </c>
      <c r="BB172" s="132"/>
      <c r="BC172" s="132"/>
      <c r="BD172" s="132">
        <v>0</v>
      </c>
      <c r="BE172" s="132"/>
      <c r="BF172" s="132"/>
      <c r="BG172" s="132" t="s">
        <v>173</v>
      </c>
      <c r="BH172" s="132"/>
      <c r="BI172" s="132"/>
      <c r="BJ172" s="132">
        <v>0</v>
      </c>
      <c r="BK172" s="132"/>
      <c r="BL172" s="132"/>
    </row>
    <row r="173" spans="1:79" s="20" customFormat="1" ht="26" customHeight="1" x14ac:dyDescent="0.25">
      <c r="A173" s="60"/>
      <c r="B173" s="61"/>
      <c r="C173" s="62"/>
      <c r="D173" s="60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2"/>
      <c r="W173" s="182">
        <f>W166+W167+W168+W169</f>
        <v>43</v>
      </c>
      <c r="X173" s="183"/>
      <c r="Y173" s="184"/>
      <c r="Z173" s="182">
        <f t="shared" ref="Z173" si="10">Z166+Z167+Z168+Z169</f>
        <v>28.85</v>
      </c>
      <c r="AA173" s="183"/>
      <c r="AB173" s="184"/>
      <c r="AC173" s="63">
        <f t="shared" ref="AC173" si="11">AC166+AC167+AC168+AC169</f>
        <v>0</v>
      </c>
      <c r="AD173" s="64"/>
      <c r="AE173" s="65"/>
      <c r="AF173" s="63">
        <f t="shared" ref="AF173" si="12">AF166+AF167+AF168+AF169</f>
        <v>0</v>
      </c>
      <c r="AG173" s="64"/>
      <c r="AH173" s="65"/>
      <c r="AI173" s="182">
        <f t="shared" ref="AI173" si="13">AI166+AI167+AI168+AI169</f>
        <v>43</v>
      </c>
      <c r="AJ173" s="183"/>
      <c r="AK173" s="184"/>
      <c r="AL173" s="182">
        <f t="shared" ref="AL173" si="14">AL166+AL167+AL168+AL169</f>
        <v>30.35</v>
      </c>
      <c r="AM173" s="183"/>
      <c r="AN173" s="184"/>
      <c r="AO173" s="63">
        <f t="shared" ref="AO173" si="15">AO166+AO167+AO168+AO169</f>
        <v>0</v>
      </c>
      <c r="AP173" s="64"/>
      <c r="AQ173" s="65"/>
      <c r="AR173" s="63">
        <f t="shared" ref="AR173" si="16">AR166+AR167+AR168+AR169</f>
        <v>0</v>
      </c>
      <c r="AS173" s="64"/>
      <c r="AT173" s="65"/>
      <c r="AU173" s="182">
        <f t="shared" ref="AU173" si="17">AU166+AU167+AU168+AU169</f>
        <v>43</v>
      </c>
      <c r="AV173" s="183"/>
      <c r="AW173" s="184"/>
      <c r="AX173" s="63">
        <f t="shared" ref="AX173" si="18">AX166+AX167+AX168+AX169</f>
        <v>0</v>
      </c>
      <c r="AY173" s="64"/>
      <c r="AZ173" s="65"/>
      <c r="BA173" s="182">
        <f t="shared" ref="BA173" si="19">BA166+BA167+BA168+BA169</f>
        <v>43</v>
      </c>
      <c r="BB173" s="183"/>
      <c r="BC173" s="184"/>
      <c r="BD173" s="63">
        <f t="shared" ref="BD173" si="20">BD166+BD167+BD168+BD169</f>
        <v>0</v>
      </c>
      <c r="BE173" s="64"/>
      <c r="BF173" s="65"/>
      <c r="BG173" s="182">
        <f t="shared" ref="BG173" si="21">BG166+BG167+BG168+BG169</f>
        <v>43</v>
      </c>
      <c r="BH173" s="183"/>
      <c r="BI173" s="184"/>
      <c r="BJ173" s="63">
        <f t="shared" ref="BJ173" si="22">BJ166+BJ167+BJ168+BJ169</f>
        <v>0</v>
      </c>
      <c r="BK173" s="64"/>
      <c r="BL173" s="65"/>
    </row>
    <row r="174" spans="1:79" s="19" customFormat="1" ht="13" x14ac:dyDescent="0.3"/>
    <row r="175" spans="1:79" s="19" customFormat="1" ht="13" hidden="1" x14ac:dyDescent="0.3"/>
    <row r="176" spans="1:79" s="19" customFormat="1" ht="14.25" customHeight="1" x14ac:dyDescent="0.3">
      <c r="A176" s="39" t="s">
        <v>153</v>
      </c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</row>
    <row r="177" spans="1:79" s="19" customFormat="1" ht="14.25" customHeight="1" x14ac:dyDescent="0.3">
      <c r="A177" s="39" t="s">
        <v>252</v>
      </c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</row>
    <row r="178" spans="1:79" s="19" customFormat="1" ht="15" customHeight="1" x14ac:dyDescent="0.3">
      <c r="A178" s="41" t="s">
        <v>195</v>
      </c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</row>
    <row r="179" spans="1:79" s="24" customFormat="1" ht="15" customHeight="1" x14ac:dyDescent="0.25">
      <c r="A179" s="48" t="s">
        <v>6</v>
      </c>
      <c r="B179" s="48"/>
      <c r="C179" s="48"/>
      <c r="D179" s="48"/>
      <c r="E179" s="48"/>
      <c r="F179" s="48"/>
      <c r="G179" s="48" t="s">
        <v>126</v>
      </c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 t="s">
        <v>13</v>
      </c>
      <c r="U179" s="48"/>
      <c r="V179" s="48"/>
      <c r="W179" s="48"/>
      <c r="X179" s="48"/>
      <c r="Y179" s="48"/>
      <c r="Z179" s="48"/>
      <c r="AA179" s="49" t="s">
        <v>236</v>
      </c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4"/>
      <c r="AP179" s="49" t="s">
        <v>237</v>
      </c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1"/>
      <c r="BE179" s="49" t="s">
        <v>238</v>
      </c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0"/>
      <c r="BR179" s="50"/>
      <c r="BS179" s="51"/>
    </row>
    <row r="180" spans="1:79" s="24" customFormat="1" ht="32.15" customHeight="1" x14ac:dyDescent="0.25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 t="s">
        <v>4</v>
      </c>
      <c r="AB180" s="48"/>
      <c r="AC180" s="48"/>
      <c r="AD180" s="48"/>
      <c r="AE180" s="48"/>
      <c r="AF180" s="48" t="s">
        <v>3</v>
      </c>
      <c r="AG180" s="48"/>
      <c r="AH180" s="48"/>
      <c r="AI180" s="48"/>
      <c r="AJ180" s="48"/>
      <c r="AK180" s="48" t="s">
        <v>89</v>
      </c>
      <c r="AL180" s="48"/>
      <c r="AM180" s="48"/>
      <c r="AN180" s="48"/>
      <c r="AO180" s="48"/>
      <c r="AP180" s="48" t="s">
        <v>4</v>
      </c>
      <c r="AQ180" s="48"/>
      <c r="AR180" s="48"/>
      <c r="AS180" s="48"/>
      <c r="AT180" s="48"/>
      <c r="AU180" s="48" t="s">
        <v>3</v>
      </c>
      <c r="AV180" s="48"/>
      <c r="AW180" s="48"/>
      <c r="AX180" s="48"/>
      <c r="AY180" s="48"/>
      <c r="AZ180" s="48" t="s">
        <v>96</v>
      </c>
      <c r="BA180" s="48"/>
      <c r="BB180" s="48"/>
      <c r="BC180" s="48"/>
      <c r="BD180" s="48"/>
      <c r="BE180" s="48" t="s">
        <v>4</v>
      </c>
      <c r="BF180" s="48"/>
      <c r="BG180" s="48"/>
      <c r="BH180" s="48"/>
      <c r="BI180" s="48"/>
      <c r="BJ180" s="48" t="s">
        <v>3</v>
      </c>
      <c r="BK180" s="48"/>
      <c r="BL180" s="48"/>
      <c r="BM180" s="48"/>
      <c r="BN180" s="48"/>
      <c r="BO180" s="48" t="s">
        <v>127</v>
      </c>
      <c r="BP180" s="48"/>
      <c r="BQ180" s="48"/>
      <c r="BR180" s="48"/>
      <c r="BS180" s="48"/>
    </row>
    <row r="181" spans="1:79" s="24" customFormat="1" ht="15" customHeight="1" x14ac:dyDescent="0.25">
      <c r="A181" s="48">
        <v>1</v>
      </c>
      <c r="B181" s="48"/>
      <c r="C181" s="48"/>
      <c r="D181" s="48"/>
      <c r="E181" s="48"/>
      <c r="F181" s="48"/>
      <c r="G181" s="48">
        <v>2</v>
      </c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>
        <v>3</v>
      </c>
      <c r="U181" s="48"/>
      <c r="V181" s="48"/>
      <c r="W181" s="48"/>
      <c r="X181" s="48"/>
      <c r="Y181" s="48"/>
      <c r="Z181" s="48"/>
      <c r="AA181" s="48">
        <v>4</v>
      </c>
      <c r="AB181" s="48"/>
      <c r="AC181" s="48"/>
      <c r="AD181" s="48"/>
      <c r="AE181" s="48"/>
      <c r="AF181" s="48">
        <v>5</v>
      </c>
      <c r="AG181" s="48"/>
      <c r="AH181" s="48"/>
      <c r="AI181" s="48"/>
      <c r="AJ181" s="48"/>
      <c r="AK181" s="48">
        <v>6</v>
      </c>
      <c r="AL181" s="48"/>
      <c r="AM181" s="48"/>
      <c r="AN181" s="48"/>
      <c r="AO181" s="48"/>
      <c r="AP181" s="48">
        <v>7</v>
      </c>
      <c r="AQ181" s="48"/>
      <c r="AR181" s="48"/>
      <c r="AS181" s="48"/>
      <c r="AT181" s="48"/>
      <c r="AU181" s="48">
        <v>8</v>
      </c>
      <c r="AV181" s="48"/>
      <c r="AW181" s="48"/>
      <c r="AX181" s="48"/>
      <c r="AY181" s="48"/>
      <c r="AZ181" s="48">
        <v>9</v>
      </c>
      <c r="BA181" s="48"/>
      <c r="BB181" s="48"/>
      <c r="BC181" s="48"/>
      <c r="BD181" s="48"/>
      <c r="BE181" s="48">
        <v>10</v>
      </c>
      <c r="BF181" s="48"/>
      <c r="BG181" s="48"/>
      <c r="BH181" s="48"/>
      <c r="BI181" s="48"/>
      <c r="BJ181" s="48">
        <v>11</v>
      </c>
      <c r="BK181" s="48"/>
      <c r="BL181" s="48"/>
      <c r="BM181" s="48"/>
      <c r="BN181" s="48"/>
      <c r="BO181" s="48">
        <v>12</v>
      </c>
      <c r="BP181" s="48"/>
      <c r="BQ181" s="48"/>
      <c r="BR181" s="48"/>
      <c r="BS181" s="48"/>
    </row>
    <row r="182" spans="1:79" s="19" customFormat="1" ht="15" hidden="1" customHeight="1" x14ac:dyDescent="0.3">
      <c r="A182" s="87" t="s">
        <v>69</v>
      </c>
      <c r="B182" s="87"/>
      <c r="C182" s="87"/>
      <c r="D182" s="87"/>
      <c r="E182" s="87"/>
      <c r="F182" s="87"/>
      <c r="G182" s="135" t="s">
        <v>57</v>
      </c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 t="s">
        <v>79</v>
      </c>
      <c r="U182" s="135"/>
      <c r="V182" s="135"/>
      <c r="W182" s="135"/>
      <c r="X182" s="135"/>
      <c r="Y182" s="135"/>
      <c r="Z182" s="135"/>
      <c r="AA182" s="120" t="s">
        <v>65</v>
      </c>
      <c r="AB182" s="120"/>
      <c r="AC182" s="120"/>
      <c r="AD182" s="120"/>
      <c r="AE182" s="120"/>
      <c r="AF182" s="120" t="s">
        <v>66</v>
      </c>
      <c r="AG182" s="120"/>
      <c r="AH182" s="120"/>
      <c r="AI182" s="120"/>
      <c r="AJ182" s="120"/>
      <c r="AK182" s="116" t="s">
        <v>122</v>
      </c>
      <c r="AL182" s="116"/>
      <c r="AM182" s="116"/>
      <c r="AN182" s="116"/>
      <c r="AO182" s="116"/>
      <c r="AP182" s="120" t="s">
        <v>67</v>
      </c>
      <c r="AQ182" s="120"/>
      <c r="AR182" s="120"/>
      <c r="AS182" s="120"/>
      <c r="AT182" s="120"/>
      <c r="AU182" s="120" t="s">
        <v>68</v>
      </c>
      <c r="AV182" s="120"/>
      <c r="AW182" s="120"/>
      <c r="AX182" s="120"/>
      <c r="AY182" s="120"/>
      <c r="AZ182" s="116" t="s">
        <v>122</v>
      </c>
      <c r="BA182" s="116"/>
      <c r="BB182" s="116"/>
      <c r="BC182" s="116"/>
      <c r="BD182" s="116"/>
      <c r="BE182" s="120" t="s">
        <v>58</v>
      </c>
      <c r="BF182" s="120"/>
      <c r="BG182" s="120"/>
      <c r="BH182" s="120"/>
      <c r="BI182" s="120"/>
      <c r="BJ182" s="120" t="s">
        <v>59</v>
      </c>
      <c r="BK182" s="120"/>
      <c r="BL182" s="120"/>
      <c r="BM182" s="120"/>
      <c r="BN182" s="120"/>
      <c r="BO182" s="116" t="s">
        <v>122</v>
      </c>
      <c r="BP182" s="116"/>
      <c r="BQ182" s="116"/>
      <c r="BR182" s="116"/>
      <c r="BS182" s="116"/>
      <c r="CA182" s="19" t="s">
        <v>44</v>
      </c>
    </row>
    <row r="183" spans="1:79" s="20" customFormat="1" ht="62" customHeight="1" x14ac:dyDescent="0.25">
      <c r="A183" s="87">
        <v>1</v>
      </c>
      <c r="B183" s="87"/>
      <c r="C183" s="87"/>
      <c r="D183" s="87"/>
      <c r="E183" s="87"/>
      <c r="F183" s="87"/>
      <c r="G183" s="49" t="s">
        <v>222</v>
      </c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1"/>
      <c r="T183" s="57" t="s">
        <v>223</v>
      </c>
      <c r="U183" s="61"/>
      <c r="V183" s="61"/>
      <c r="W183" s="61"/>
      <c r="X183" s="61"/>
      <c r="Y183" s="61"/>
      <c r="Z183" s="62"/>
      <c r="AA183" s="75">
        <f>U30</f>
        <v>6231489</v>
      </c>
      <c r="AB183" s="75"/>
      <c r="AC183" s="75"/>
      <c r="AD183" s="75"/>
      <c r="AE183" s="75"/>
      <c r="AF183" s="75">
        <v>0</v>
      </c>
      <c r="AG183" s="75"/>
      <c r="AH183" s="75"/>
      <c r="AI183" s="75"/>
      <c r="AJ183" s="75"/>
      <c r="AK183" s="75">
        <f>IF(ISNUMBER(AA183),AA183,0)+IF(ISNUMBER(AF183),AF183,0)</f>
        <v>6231489</v>
      </c>
      <c r="AL183" s="75"/>
      <c r="AM183" s="75"/>
      <c r="AN183" s="75"/>
      <c r="AO183" s="75"/>
      <c r="AP183" s="75">
        <f>AN33</f>
        <v>6961691</v>
      </c>
      <c r="AQ183" s="75"/>
      <c r="AR183" s="75"/>
      <c r="AS183" s="75"/>
      <c r="AT183" s="75"/>
      <c r="AU183" s="75">
        <v>0</v>
      </c>
      <c r="AV183" s="75"/>
      <c r="AW183" s="75"/>
      <c r="AX183" s="75"/>
      <c r="AY183" s="75"/>
      <c r="AZ183" s="75">
        <f>IF(ISNUMBER(AP183),AP183,0)+IF(ISNUMBER(AU183),AU183,0)</f>
        <v>6961691</v>
      </c>
      <c r="BA183" s="75"/>
      <c r="BB183" s="75"/>
      <c r="BC183" s="75"/>
      <c r="BD183" s="75"/>
      <c r="BE183" s="75">
        <f>BG33</f>
        <v>7323423</v>
      </c>
      <c r="BF183" s="75"/>
      <c r="BG183" s="75"/>
      <c r="BH183" s="75"/>
      <c r="BI183" s="75"/>
      <c r="BJ183" s="75">
        <v>0</v>
      </c>
      <c r="BK183" s="75"/>
      <c r="BL183" s="75"/>
      <c r="BM183" s="75"/>
      <c r="BN183" s="75"/>
      <c r="BO183" s="75">
        <f>IF(ISNUMBER(BE183),BE183,0)+IF(ISNUMBER(BJ183),BJ183,0)</f>
        <v>7323423</v>
      </c>
      <c r="BP183" s="75"/>
      <c r="BQ183" s="75"/>
      <c r="BR183" s="75"/>
      <c r="BS183" s="75"/>
      <c r="CA183" s="20" t="s">
        <v>45</v>
      </c>
    </row>
    <row r="184" spans="1:79" s="21" customFormat="1" ht="12.75" customHeight="1" x14ac:dyDescent="0.25">
      <c r="A184" s="118"/>
      <c r="B184" s="118"/>
      <c r="C184" s="118"/>
      <c r="D184" s="118"/>
      <c r="E184" s="118"/>
      <c r="F184" s="118"/>
      <c r="G184" s="79" t="s">
        <v>147</v>
      </c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1"/>
      <c r="T184" s="181"/>
      <c r="U184" s="80"/>
      <c r="V184" s="80"/>
      <c r="W184" s="80"/>
      <c r="X184" s="80"/>
      <c r="Y184" s="80"/>
      <c r="Z184" s="81"/>
      <c r="AA184" s="82">
        <f>AA183</f>
        <v>6231489</v>
      </c>
      <c r="AB184" s="82"/>
      <c r="AC184" s="82"/>
      <c r="AD184" s="82"/>
      <c r="AE184" s="82"/>
      <c r="AF184" s="82">
        <v>0</v>
      </c>
      <c r="AG184" s="82"/>
      <c r="AH184" s="82"/>
      <c r="AI184" s="82"/>
      <c r="AJ184" s="82"/>
      <c r="AK184" s="82">
        <f>IF(ISNUMBER(AA184),AA184,0)+IF(ISNUMBER(AF184),AF184,0)</f>
        <v>6231489</v>
      </c>
      <c r="AL184" s="82"/>
      <c r="AM184" s="82"/>
      <c r="AN184" s="82"/>
      <c r="AO184" s="82"/>
      <c r="AP184" s="82">
        <f>AP183</f>
        <v>6961691</v>
      </c>
      <c r="AQ184" s="82"/>
      <c r="AR184" s="82"/>
      <c r="AS184" s="82"/>
      <c r="AT184" s="82"/>
      <c r="AU184" s="82">
        <v>0</v>
      </c>
      <c r="AV184" s="82"/>
      <c r="AW184" s="82"/>
      <c r="AX184" s="82"/>
      <c r="AY184" s="82"/>
      <c r="AZ184" s="82">
        <f>IF(ISNUMBER(AP184),AP184,0)+IF(ISNUMBER(AU184),AU184,0)</f>
        <v>6961691</v>
      </c>
      <c r="BA184" s="82"/>
      <c r="BB184" s="82"/>
      <c r="BC184" s="82"/>
      <c r="BD184" s="82"/>
      <c r="BE184" s="82">
        <f>BE183</f>
        <v>7323423</v>
      </c>
      <c r="BF184" s="82"/>
      <c r="BG184" s="82"/>
      <c r="BH184" s="82"/>
      <c r="BI184" s="82"/>
      <c r="BJ184" s="82">
        <v>0</v>
      </c>
      <c r="BK184" s="82"/>
      <c r="BL184" s="82"/>
      <c r="BM184" s="82"/>
      <c r="BN184" s="82"/>
      <c r="BO184" s="82">
        <f>IF(ISNUMBER(BE184),BE184,0)+IF(ISNUMBER(BJ184),BJ184,0)</f>
        <v>7323423</v>
      </c>
      <c r="BP184" s="82"/>
      <c r="BQ184" s="82"/>
      <c r="BR184" s="82"/>
      <c r="BS184" s="82"/>
    </row>
    <row r="185" spans="1:79" s="19" customFormat="1" ht="13" x14ac:dyDescent="0.3"/>
    <row r="186" spans="1:79" s="19" customFormat="1" ht="13.5" customHeight="1" x14ac:dyDescent="0.3">
      <c r="A186" s="39" t="s">
        <v>253</v>
      </c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</row>
    <row r="187" spans="1:79" s="19" customFormat="1" ht="15" customHeight="1" x14ac:dyDescent="0.3">
      <c r="A187" s="88" t="s">
        <v>195</v>
      </c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  <c r="AU187" s="88"/>
      <c r="AV187" s="88"/>
      <c r="AW187" s="88"/>
      <c r="AX187" s="88"/>
      <c r="AY187" s="88"/>
      <c r="AZ187" s="88"/>
      <c r="BA187" s="88"/>
      <c r="BB187" s="88"/>
      <c r="BC187" s="88"/>
      <c r="BD187" s="88"/>
    </row>
    <row r="188" spans="1:79" s="24" customFormat="1" ht="15" customHeight="1" x14ac:dyDescent="0.25">
      <c r="A188" s="48" t="s">
        <v>6</v>
      </c>
      <c r="B188" s="48"/>
      <c r="C188" s="48"/>
      <c r="D188" s="48"/>
      <c r="E188" s="48"/>
      <c r="F188" s="48"/>
      <c r="G188" s="48" t="s">
        <v>126</v>
      </c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 t="s">
        <v>13</v>
      </c>
      <c r="U188" s="48"/>
      <c r="V188" s="48"/>
      <c r="W188" s="48"/>
      <c r="X188" s="48"/>
      <c r="Y188" s="48"/>
      <c r="Z188" s="48"/>
      <c r="AA188" s="49" t="s">
        <v>199</v>
      </c>
      <c r="AB188" s="133"/>
      <c r="AC188" s="133"/>
      <c r="AD188" s="133"/>
      <c r="AE188" s="133"/>
      <c r="AF188" s="133"/>
      <c r="AG188" s="133"/>
      <c r="AH188" s="133"/>
      <c r="AI188" s="133"/>
      <c r="AJ188" s="133"/>
      <c r="AK188" s="133"/>
      <c r="AL188" s="133"/>
      <c r="AM188" s="133"/>
      <c r="AN188" s="133"/>
      <c r="AO188" s="134"/>
      <c r="AP188" s="49" t="s">
        <v>240</v>
      </c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1"/>
    </row>
    <row r="189" spans="1:79" s="24" customFormat="1" ht="32.15" customHeight="1" x14ac:dyDescent="0.25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 t="s">
        <v>4</v>
      </c>
      <c r="AB189" s="48"/>
      <c r="AC189" s="48"/>
      <c r="AD189" s="48"/>
      <c r="AE189" s="48"/>
      <c r="AF189" s="48" t="s">
        <v>3</v>
      </c>
      <c r="AG189" s="48"/>
      <c r="AH189" s="48"/>
      <c r="AI189" s="48"/>
      <c r="AJ189" s="48"/>
      <c r="AK189" s="48" t="s">
        <v>89</v>
      </c>
      <c r="AL189" s="48"/>
      <c r="AM189" s="48"/>
      <c r="AN189" s="48"/>
      <c r="AO189" s="48"/>
      <c r="AP189" s="48" t="s">
        <v>4</v>
      </c>
      <c r="AQ189" s="48"/>
      <c r="AR189" s="48"/>
      <c r="AS189" s="48"/>
      <c r="AT189" s="48"/>
      <c r="AU189" s="48" t="s">
        <v>3</v>
      </c>
      <c r="AV189" s="48"/>
      <c r="AW189" s="48"/>
      <c r="AX189" s="48"/>
      <c r="AY189" s="48"/>
      <c r="AZ189" s="48" t="s">
        <v>96</v>
      </c>
      <c r="BA189" s="48"/>
      <c r="BB189" s="48"/>
      <c r="BC189" s="48"/>
      <c r="BD189" s="48"/>
    </row>
    <row r="190" spans="1:79" s="25" customFormat="1" ht="15" customHeight="1" x14ac:dyDescent="0.25">
      <c r="A190" s="86">
        <v>1</v>
      </c>
      <c r="B190" s="86"/>
      <c r="C190" s="86"/>
      <c r="D190" s="86"/>
      <c r="E190" s="86"/>
      <c r="F190" s="86"/>
      <c r="G190" s="86">
        <v>2</v>
      </c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>
        <v>3</v>
      </c>
      <c r="U190" s="86"/>
      <c r="V190" s="86"/>
      <c r="W190" s="86"/>
      <c r="X190" s="86"/>
      <c r="Y190" s="86"/>
      <c r="Z190" s="86"/>
      <c r="AA190" s="86">
        <v>4</v>
      </c>
      <c r="AB190" s="86"/>
      <c r="AC190" s="86"/>
      <c r="AD190" s="86"/>
      <c r="AE190" s="86"/>
      <c r="AF190" s="86">
        <v>5</v>
      </c>
      <c r="AG190" s="86"/>
      <c r="AH190" s="86"/>
      <c r="AI190" s="86"/>
      <c r="AJ190" s="86"/>
      <c r="AK190" s="86">
        <v>6</v>
      </c>
      <c r="AL190" s="86"/>
      <c r="AM190" s="86"/>
      <c r="AN190" s="86"/>
      <c r="AO190" s="86"/>
      <c r="AP190" s="86">
        <v>7</v>
      </c>
      <c r="AQ190" s="86"/>
      <c r="AR190" s="86"/>
      <c r="AS190" s="86"/>
      <c r="AT190" s="86"/>
      <c r="AU190" s="86">
        <v>8</v>
      </c>
      <c r="AV190" s="86"/>
      <c r="AW190" s="86"/>
      <c r="AX190" s="86"/>
      <c r="AY190" s="86"/>
      <c r="AZ190" s="86">
        <v>9</v>
      </c>
      <c r="BA190" s="86"/>
      <c r="BB190" s="86"/>
      <c r="BC190" s="86"/>
      <c r="BD190" s="86"/>
    </row>
    <row r="191" spans="1:79" s="19" customFormat="1" ht="12" hidden="1" customHeight="1" x14ac:dyDescent="0.3">
      <c r="A191" s="87" t="s">
        <v>69</v>
      </c>
      <c r="B191" s="87"/>
      <c r="C191" s="87"/>
      <c r="D191" s="87"/>
      <c r="E191" s="87"/>
      <c r="F191" s="87"/>
      <c r="G191" s="135" t="s">
        <v>57</v>
      </c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 t="s">
        <v>79</v>
      </c>
      <c r="U191" s="135"/>
      <c r="V191" s="135"/>
      <c r="W191" s="135"/>
      <c r="X191" s="135"/>
      <c r="Y191" s="135"/>
      <c r="Z191" s="135"/>
      <c r="AA191" s="120" t="s">
        <v>60</v>
      </c>
      <c r="AB191" s="120"/>
      <c r="AC191" s="120"/>
      <c r="AD191" s="120"/>
      <c r="AE191" s="120"/>
      <c r="AF191" s="120" t="s">
        <v>61</v>
      </c>
      <c r="AG191" s="120"/>
      <c r="AH191" s="120"/>
      <c r="AI191" s="120"/>
      <c r="AJ191" s="120"/>
      <c r="AK191" s="116" t="s">
        <v>122</v>
      </c>
      <c r="AL191" s="116"/>
      <c r="AM191" s="116"/>
      <c r="AN191" s="116"/>
      <c r="AO191" s="116"/>
      <c r="AP191" s="120" t="s">
        <v>62</v>
      </c>
      <c r="AQ191" s="120"/>
      <c r="AR191" s="120"/>
      <c r="AS191" s="120"/>
      <c r="AT191" s="120"/>
      <c r="AU191" s="120" t="s">
        <v>63</v>
      </c>
      <c r="AV191" s="120"/>
      <c r="AW191" s="120"/>
      <c r="AX191" s="120"/>
      <c r="AY191" s="120"/>
      <c r="AZ191" s="116" t="s">
        <v>122</v>
      </c>
      <c r="BA191" s="116"/>
      <c r="BB191" s="116"/>
      <c r="BC191" s="116"/>
      <c r="BD191" s="116"/>
      <c r="CA191" s="19" t="s">
        <v>46</v>
      </c>
    </row>
    <row r="192" spans="1:79" s="20" customFormat="1" ht="62" customHeight="1" x14ac:dyDescent="0.25">
      <c r="A192" s="87">
        <v>1</v>
      </c>
      <c r="B192" s="87"/>
      <c r="C192" s="87"/>
      <c r="D192" s="87"/>
      <c r="E192" s="87"/>
      <c r="F192" s="87"/>
      <c r="G192" s="49" t="s">
        <v>222</v>
      </c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1"/>
      <c r="T192" s="57" t="s">
        <v>223</v>
      </c>
      <c r="U192" s="61"/>
      <c r="V192" s="61"/>
      <c r="W192" s="61"/>
      <c r="X192" s="61"/>
      <c r="Y192" s="61"/>
      <c r="Z192" s="62"/>
      <c r="AA192" s="75">
        <f>X44</f>
        <v>7026328</v>
      </c>
      <c r="AB192" s="75"/>
      <c r="AC192" s="75"/>
      <c r="AD192" s="75"/>
      <c r="AE192" s="75"/>
      <c r="AF192" s="75">
        <v>0</v>
      </c>
      <c r="AG192" s="75"/>
      <c r="AH192" s="75"/>
      <c r="AI192" s="75"/>
      <c r="AJ192" s="75"/>
      <c r="AK192" s="75">
        <f>IF(ISNUMBER(AA192),AA192,0)+IF(ISNUMBER(AF192),AF192,0)</f>
        <v>7026328</v>
      </c>
      <c r="AL192" s="75"/>
      <c r="AM192" s="75"/>
      <c r="AN192" s="75"/>
      <c r="AO192" s="75"/>
      <c r="AP192" s="75">
        <f>AR44</f>
        <v>7035708</v>
      </c>
      <c r="AQ192" s="75"/>
      <c r="AR192" s="75"/>
      <c r="AS192" s="75"/>
      <c r="AT192" s="75"/>
      <c r="AU192" s="75">
        <v>0</v>
      </c>
      <c r="AV192" s="75"/>
      <c r="AW192" s="75"/>
      <c r="AX192" s="75"/>
      <c r="AY192" s="75"/>
      <c r="AZ192" s="75">
        <f>IF(ISNUMBER(AP192),AP192,0)+IF(ISNUMBER(AU192),AU192,0)</f>
        <v>7035708</v>
      </c>
      <c r="BA192" s="75"/>
      <c r="BB192" s="75"/>
      <c r="BC192" s="75"/>
      <c r="BD192" s="75"/>
      <c r="CA192" s="20" t="s">
        <v>47</v>
      </c>
    </row>
    <row r="193" spans="1:79" s="21" customFormat="1" ht="19" customHeight="1" x14ac:dyDescent="0.25">
      <c r="A193" s="118"/>
      <c r="B193" s="118"/>
      <c r="C193" s="118"/>
      <c r="D193" s="118"/>
      <c r="E193" s="118"/>
      <c r="F193" s="118"/>
      <c r="G193" s="79" t="s">
        <v>147</v>
      </c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1"/>
      <c r="T193" s="181"/>
      <c r="U193" s="80"/>
      <c r="V193" s="80"/>
      <c r="W193" s="80"/>
      <c r="X193" s="80"/>
      <c r="Y193" s="80"/>
      <c r="Z193" s="81"/>
      <c r="AA193" s="82">
        <f>AA192</f>
        <v>7026328</v>
      </c>
      <c r="AB193" s="82"/>
      <c r="AC193" s="82"/>
      <c r="AD193" s="82"/>
      <c r="AE193" s="82"/>
      <c r="AF193" s="82">
        <v>0</v>
      </c>
      <c r="AG193" s="82"/>
      <c r="AH193" s="82"/>
      <c r="AI193" s="82"/>
      <c r="AJ193" s="82"/>
      <c r="AK193" s="82">
        <f>IF(ISNUMBER(AA193),AA193,0)+IF(ISNUMBER(AF193),AF193,0)</f>
        <v>7026328</v>
      </c>
      <c r="AL193" s="82"/>
      <c r="AM193" s="82"/>
      <c r="AN193" s="82"/>
      <c r="AO193" s="82"/>
      <c r="AP193" s="82">
        <f>AP192</f>
        <v>7035708</v>
      </c>
      <c r="AQ193" s="82"/>
      <c r="AR193" s="82"/>
      <c r="AS193" s="82"/>
      <c r="AT193" s="82"/>
      <c r="AU193" s="82">
        <v>0</v>
      </c>
      <c r="AV193" s="82"/>
      <c r="AW193" s="82"/>
      <c r="AX193" s="82"/>
      <c r="AY193" s="82"/>
      <c r="AZ193" s="82">
        <f>IF(ISNUMBER(AP193),AP193,0)+IF(ISNUMBER(AU193),AU193,0)</f>
        <v>7035708</v>
      </c>
      <c r="BA193" s="82"/>
      <c r="BB193" s="82"/>
      <c r="BC193" s="82"/>
      <c r="BD193" s="82"/>
    </row>
    <row r="194" spans="1:79" s="19" customFormat="1" ht="13" x14ac:dyDescent="0.3"/>
    <row r="195" spans="1:79" s="19" customFormat="1" ht="13" hidden="1" x14ac:dyDescent="0.3"/>
    <row r="196" spans="1:79" s="19" customFormat="1" ht="14.25" customHeight="1" x14ac:dyDescent="0.3">
      <c r="A196" s="39" t="s">
        <v>254</v>
      </c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</row>
    <row r="197" spans="1:79" s="19" customFormat="1" ht="15" customHeight="1" x14ac:dyDescent="0.3">
      <c r="A197" s="88" t="s">
        <v>195</v>
      </c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  <c r="AN197" s="117"/>
      <c r="AO197" s="117"/>
      <c r="AP197" s="117"/>
      <c r="AQ197" s="117"/>
      <c r="AR197" s="117"/>
      <c r="AS197" s="117"/>
      <c r="AT197" s="117"/>
      <c r="AU197" s="117"/>
      <c r="AV197" s="117"/>
      <c r="AW197" s="117"/>
      <c r="AX197" s="117"/>
      <c r="AY197" s="117"/>
      <c r="AZ197" s="117"/>
      <c r="BA197" s="117"/>
      <c r="BB197" s="117"/>
      <c r="BC197" s="117"/>
      <c r="BD197" s="117"/>
      <c r="BE197" s="117"/>
      <c r="BF197" s="117"/>
      <c r="BG197" s="117"/>
      <c r="BH197" s="117"/>
      <c r="BI197" s="117"/>
      <c r="BJ197" s="117"/>
      <c r="BK197" s="117"/>
      <c r="BL197" s="117"/>
      <c r="BM197" s="117"/>
    </row>
    <row r="198" spans="1:79" s="203" customFormat="1" ht="28" customHeight="1" x14ac:dyDescent="0.2">
      <c r="A198" s="140" t="s">
        <v>128</v>
      </c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97" t="s">
        <v>129</v>
      </c>
      <c r="O198" s="198"/>
      <c r="P198" s="198"/>
      <c r="Q198" s="198"/>
      <c r="R198" s="198"/>
      <c r="S198" s="198"/>
      <c r="T198" s="198"/>
      <c r="U198" s="199"/>
      <c r="V198" s="197" t="s">
        <v>130</v>
      </c>
      <c r="W198" s="198"/>
      <c r="X198" s="198"/>
      <c r="Y198" s="198"/>
      <c r="Z198" s="199"/>
      <c r="AA198" s="140" t="s">
        <v>236</v>
      </c>
      <c r="AB198" s="140"/>
      <c r="AC198" s="140"/>
      <c r="AD198" s="140"/>
      <c r="AE198" s="140"/>
      <c r="AF198" s="140"/>
      <c r="AG198" s="140"/>
      <c r="AH198" s="140"/>
      <c r="AI198" s="140"/>
      <c r="AJ198" s="140" t="s">
        <v>237</v>
      </c>
      <c r="AK198" s="140"/>
      <c r="AL198" s="140"/>
      <c r="AM198" s="140"/>
      <c r="AN198" s="140"/>
      <c r="AO198" s="140"/>
      <c r="AP198" s="140"/>
      <c r="AQ198" s="140"/>
      <c r="AR198" s="140"/>
      <c r="AS198" s="140" t="s">
        <v>238</v>
      </c>
      <c r="AT198" s="140"/>
      <c r="AU198" s="140"/>
      <c r="AV198" s="140"/>
      <c r="AW198" s="140"/>
      <c r="AX198" s="140"/>
      <c r="AY198" s="140"/>
      <c r="AZ198" s="140"/>
      <c r="BA198" s="140"/>
      <c r="BB198" s="140" t="s">
        <v>199</v>
      </c>
      <c r="BC198" s="140"/>
      <c r="BD198" s="140"/>
      <c r="BE198" s="140"/>
      <c r="BF198" s="140"/>
      <c r="BG198" s="140"/>
      <c r="BH198" s="140"/>
      <c r="BI198" s="140"/>
      <c r="BJ198" s="140"/>
      <c r="BK198" s="140" t="s">
        <v>240</v>
      </c>
      <c r="BL198" s="140"/>
      <c r="BM198" s="140"/>
      <c r="BN198" s="140"/>
      <c r="BO198" s="140"/>
      <c r="BP198" s="140"/>
      <c r="BQ198" s="140"/>
      <c r="BR198" s="140"/>
      <c r="BS198" s="140"/>
    </row>
    <row r="199" spans="1:79" s="203" customFormat="1" ht="28" customHeight="1" x14ac:dyDescent="0.2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204"/>
      <c r="O199" s="205"/>
      <c r="P199" s="205"/>
      <c r="Q199" s="205"/>
      <c r="R199" s="205"/>
      <c r="S199" s="205"/>
      <c r="T199" s="205"/>
      <c r="U199" s="206"/>
      <c r="V199" s="204"/>
      <c r="W199" s="205"/>
      <c r="X199" s="205"/>
      <c r="Y199" s="205"/>
      <c r="Z199" s="206"/>
      <c r="AA199" s="140" t="s">
        <v>133</v>
      </c>
      <c r="AB199" s="140"/>
      <c r="AC199" s="140"/>
      <c r="AD199" s="140"/>
      <c r="AE199" s="140"/>
      <c r="AF199" s="207" t="s">
        <v>134</v>
      </c>
      <c r="AG199" s="207"/>
      <c r="AH199" s="207"/>
      <c r="AI199" s="207"/>
      <c r="AJ199" s="140" t="s">
        <v>133</v>
      </c>
      <c r="AK199" s="140"/>
      <c r="AL199" s="140"/>
      <c r="AM199" s="140"/>
      <c r="AN199" s="140"/>
      <c r="AO199" s="140" t="s">
        <v>134</v>
      </c>
      <c r="AP199" s="140"/>
      <c r="AQ199" s="140"/>
      <c r="AR199" s="140"/>
      <c r="AS199" s="140" t="s">
        <v>133</v>
      </c>
      <c r="AT199" s="140"/>
      <c r="AU199" s="140"/>
      <c r="AV199" s="140"/>
      <c r="AW199" s="140"/>
      <c r="AX199" s="207" t="s">
        <v>134</v>
      </c>
      <c r="AY199" s="207"/>
      <c r="AZ199" s="207"/>
      <c r="BA199" s="207"/>
      <c r="BB199" s="140" t="s">
        <v>133</v>
      </c>
      <c r="BC199" s="140"/>
      <c r="BD199" s="140"/>
      <c r="BE199" s="140"/>
      <c r="BF199" s="140"/>
      <c r="BG199" s="140" t="s">
        <v>134</v>
      </c>
      <c r="BH199" s="140"/>
      <c r="BI199" s="140"/>
      <c r="BJ199" s="140"/>
      <c r="BK199" s="140" t="s">
        <v>133</v>
      </c>
      <c r="BL199" s="140"/>
      <c r="BM199" s="140"/>
      <c r="BN199" s="140"/>
      <c r="BO199" s="140"/>
      <c r="BP199" s="140" t="s">
        <v>134</v>
      </c>
      <c r="BQ199" s="140"/>
      <c r="BR199" s="140"/>
      <c r="BS199" s="140"/>
    </row>
    <row r="200" spans="1:79" s="25" customFormat="1" ht="15" customHeight="1" x14ac:dyDescent="0.25">
      <c r="A200" s="86">
        <v>1</v>
      </c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57">
        <v>2</v>
      </c>
      <c r="O200" s="58"/>
      <c r="P200" s="58"/>
      <c r="Q200" s="58"/>
      <c r="R200" s="58"/>
      <c r="S200" s="58"/>
      <c r="T200" s="58"/>
      <c r="U200" s="59"/>
      <c r="V200" s="86">
        <v>3</v>
      </c>
      <c r="W200" s="86"/>
      <c r="X200" s="86"/>
      <c r="Y200" s="86"/>
      <c r="Z200" s="86"/>
      <c r="AA200" s="86">
        <v>4</v>
      </c>
      <c r="AB200" s="86"/>
      <c r="AC200" s="86"/>
      <c r="AD200" s="86"/>
      <c r="AE200" s="86"/>
      <c r="AF200" s="86">
        <v>5</v>
      </c>
      <c r="AG200" s="86"/>
      <c r="AH200" s="86"/>
      <c r="AI200" s="86"/>
      <c r="AJ200" s="86">
        <v>6</v>
      </c>
      <c r="AK200" s="86"/>
      <c r="AL200" s="86"/>
      <c r="AM200" s="86"/>
      <c r="AN200" s="86"/>
      <c r="AO200" s="86">
        <v>7</v>
      </c>
      <c r="AP200" s="86"/>
      <c r="AQ200" s="86"/>
      <c r="AR200" s="86"/>
      <c r="AS200" s="86">
        <v>8</v>
      </c>
      <c r="AT200" s="86"/>
      <c r="AU200" s="86"/>
      <c r="AV200" s="86"/>
      <c r="AW200" s="86"/>
      <c r="AX200" s="86">
        <v>9</v>
      </c>
      <c r="AY200" s="86"/>
      <c r="AZ200" s="86"/>
      <c r="BA200" s="86"/>
      <c r="BB200" s="86">
        <v>10</v>
      </c>
      <c r="BC200" s="86"/>
      <c r="BD200" s="86"/>
      <c r="BE200" s="86"/>
      <c r="BF200" s="86"/>
      <c r="BG200" s="86">
        <v>11</v>
      </c>
      <c r="BH200" s="86"/>
      <c r="BI200" s="86"/>
      <c r="BJ200" s="86"/>
      <c r="BK200" s="86">
        <v>12</v>
      </c>
      <c r="BL200" s="86"/>
      <c r="BM200" s="86"/>
      <c r="BN200" s="86"/>
      <c r="BO200" s="86"/>
      <c r="BP200" s="86">
        <v>13</v>
      </c>
      <c r="BQ200" s="86"/>
      <c r="BR200" s="86"/>
      <c r="BS200" s="86"/>
    </row>
    <row r="201" spans="1:79" s="25" customFormat="1" ht="12" hidden="1" customHeight="1" x14ac:dyDescent="0.25">
      <c r="A201" s="139" t="s">
        <v>146</v>
      </c>
      <c r="B201" s="13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86" t="s">
        <v>131</v>
      </c>
      <c r="O201" s="86"/>
      <c r="P201" s="86"/>
      <c r="Q201" s="86"/>
      <c r="R201" s="86"/>
      <c r="S201" s="86"/>
      <c r="T201" s="86"/>
      <c r="U201" s="86"/>
      <c r="V201" s="86" t="s">
        <v>132</v>
      </c>
      <c r="W201" s="86"/>
      <c r="X201" s="86"/>
      <c r="Y201" s="86"/>
      <c r="Z201" s="86"/>
      <c r="AA201" s="136" t="s">
        <v>65</v>
      </c>
      <c r="AB201" s="136"/>
      <c r="AC201" s="136"/>
      <c r="AD201" s="136"/>
      <c r="AE201" s="136"/>
      <c r="AF201" s="136" t="s">
        <v>66</v>
      </c>
      <c r="AG201" s="136"/>
      <c r="AH201" s="136"/>
      <c r="AI201" s="136"/>
      <c r="AJ201" s="136" t="s">
        <v>67</v>
      </c>
      <c r="AK201" s="136"/>
      <c r="AL201" s="136"/>
      <c r="AM201" s="136"/>
      <c r="AN201" s="136"/>
      <c r="AO201" s="136" t="s">
        <v>68</v>
      </c>
      <c r="AP201" s="136"/>
      <c r="AQ201" s="136"/>
      <c r="AR201" s="136"/>
      <c r="AS201" s="136" t="s">
        <v>58</v>
      </c>
      <c r="AT201" s="136"/>
      <c r="AU201" s="136"/>
      <c r="AV201" s="136"/>
      <c r="AW201" s="136"/>
      <c r="AX201" s="136" t="s">
        <v>59</v>
      </c>
      <c r="AY201" s="136"/>
      <c r="AZ201" s="136"/>
      <c r="BA201" s="136"/>
      <c r="BB201" s="136" t="s">
        <v>60</v>
      </c>
      <c r="BC201" s="136"/>
      <c r="BD201" s="136"/>
      <c r="BE201" s="136"/>
      <c r="BF201" s="136"/>
      <c r="BG201" s="136" t="s">
        <v>61</v>
      </c>
      <c r="BH201" s="136"/>
      <c r="BI201" s="136"/>
      <c r="BJ201" s="136"/>
      <c r="BK201" s="136" t="s">
        <v>62</v>
      </c>
      <c r="BL201" s="136"/>
      <c r="BM201" s="136"/>
      <c r="BN201" s="136"/>
      <c r="BO201" s="136"/>
      <c r="BP201" s="136" t="s">
        <v>63</v>
      </c>
      <c r="BQ201" s="136"/>
      <c r="BR201" s="136"/>
      <c r="BS201" s="136"/>
      <c r="CA201" s="25" t="s">
        <v>48</v>
      </c>
    </row>
    <row r="202" spans="1:79" s="26" customFormat="1" ht="12.75" customHeight="1" x14ac:dyDescent="0.25">
      <c r="A202" s="137" t="s">
        <v>147</v>
      </c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02"/>
      <c r="O202" s="103"/>
      <c r="P202" s="103"/>
      <c r="Q202" s="103"/>
      <c r="R202" s="103"/>
      <c r="S202" s="103"/>
      <c r="T202" s="103"/>
      <c r="U202" s="104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  <c r="BJ202" s="138"/>
      <c r="BK202" s="138"/>
      <c r="BL202" s="138"/>
      <c r="BM202" s="138"/>
      <c r="BN202" s="138"/>
      <c r="BO202" s="138"/>
      <c r="BP202" s="141"/>
      <c r="BQ202" s="142"/>
      <c r="BR202" s="142"/>
      <c r="BS202" s="143"/>
      <c r="CA202" s="26" t="s">
        <v>49</v>
      </c>
    </row>
    <row r="204" spans="1:79" hidden="1" x14ac:dyDescent="0.25"/>
    <row r="205" spans="1:79" ht="35.25" customHeight="1" x14ac:dyDescent="0.25">
      <c r="A205" s="39" t="s">
        <v>255</v>
      </c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</row>
    <row r="206" spans="1:79" ht="13" customHeight="1" x14ac:dyDescent="0.25">
      <c r="A206" s="144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  <c r="AA206" s="144"/>
      <c r="AB206" s="144"/>
      <c r="AC206" s="144"/>
      <c r="AD206" s="144"/>
      <c r="AE206" s="144"/>
      <c r="AF206" s="144"/>
      <c r="AG206" s="144"/>
      <c r="AH206" s="144"/>
      <c r="AI206" s="144"/>
      <c r="AJ206" s="144"/>
      <c r="AK206" s="144"/>
      <c r="AL206" s="144"/>
      <c r="AM206" s="144"/>
      <c r="AN206" s="144"/>
      <c r="AO206" s="144"/>
      <c r="AP206" s="144"/>
      <c r="AQ206" s="144"/>
      <c r="AR206" s="144"/>
      <c r="AS206" s="144"/>
      <c r="AT206" s="144"/>
      <c r="AU206" s="144"/>
      <c r="AV206" s="144"/>
      <c r="AW206" s="144"/>
      <c r="AX206" s="144"/>
      <c r="AY206" s="144"/>
      <c r="AZ206" s="144"/>
      <c r="BA206" s="144"/>
      <c r="BB206" s="144"/>
      <c r="BC206" s="144"/>
      <c r="BD206" s="144"/>
      <c r="BE206" s="144"/>
      <c r="BF206" s="144"/>
      <c r="BG206" s="144"/>
      <c r="BH206" s="144"/>
      <c r="BI206" s="144"/>
      <c r="BJ206" s="144"/>
      <c r="BK206" s="144"/>
      <c r="BL206" s="144"/>
    </row>
    <row r="207" spans="1:79" ht="14" hidden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79" hidden="1" x14ac:dyDescent="0.25"/>
    <row r="209" spans="1:79" ht="20.5" customHeight="1" x14ac:dyDescent="0.25">
      <c r="A209" s="145" t="s">
        <v>256</v>
      </c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145"/>
      <c r="AC209" s="145"/>
      <c r="AD209" s="145"/>
      <c r="AE209" s="145"/>
      <c r="AF209" s="145"/>
      <c r="AG209" s="145"/>
      <c r="AH209" s="145"/>
      <c r="AI209" s="145"/>
      <c r="AJ209" s="145"/>
      <c r="AK209" s="145"/>
      <c r="AL209" s="145"/>
      <c r="AM209" s="145"/>
      <c r="AN209" s="145"/>
      <c r="AO209" s="145"/>
      <c r="AP209" s="145"/>
      <c r="AQ209" s="145"/>
      <c r="AR209" s="145"/>
      <c r="AS209" s="145"/>
      <c r="AT209" s="145"/>
      <c r="AU209" s="145"/>
      <c r="AV209" s="145"/>
      <c r="AW209" s="145"/>
      <c r="AX209" s="145"/>
      <c r="AY209" s="145"/>
      <c r="AZ209" s="145"/>
      <c r="BA209" s="145"/>
      <c r="BB209" s="145"/>
      <c r="BC209" s="145"/>
      <c r="BD209" s="145"/>
      <c r="BE209" s="145"/>
      <c r="BF209" s="145"/>
      <c r="BG209" s="145"/>
      <c r="BH209" s="145"/>
      <c r="BI209" s="145"/>
      <c r="BJ209" s="145"/>
      <c r="BK209" s="145"/>
      <c r="BL209" s="145"/>
    </row>
    <row r="210" spans="1:79" ht="14.25" customHeight="1" x14ac:dyDescent="0.25">
      <c r="A210" s="39" t="s">
        <v>257</v>
      </c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</row>
    <row r="211" spans="1:79" ht="15" customHeight="1" x14ac:dyDescent="0.25">
      <c r="A211" s="41" t="s">
        <v>195</v>
      </c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</row>
    <row r="212" spans="1:79" s="24" customFormat="1" ht="43" customHeight="1" x14ac:dyDescent="0.25">
      <c r="A212" s="140" t="s">
        <v>135</v>
      </c>
      <c r="B212" s="140"/>
      <c r="C212" s="140"/>
      <c r="D212" s="140"/>
      <c r="E212" s="140"/>
      <c r="F212" s="140"/>
      <c r="G212" s="48" t="s">
        <v>19</v>
      </c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 t="s">
        <v>15</v>
      </c>
      <c r="U212" s="48"/>
      <c r="V212" s="48"/>
      <c r="W212" s="48"/>
      <c r="X212" s="48"/>
      <c r="Y212" s="48"/>
      <c r="Z212" s="48" t="s">
        <v>14</v>
      </c>
      <c r="AA212" s="48"/>
      <c r="AB212" s="48"/>
      <c r="AC212" s="48"/>
      <c r="AD212" s="48"/>
      <c r="AE212" s="48" t="s">
        <v>136</v>
      </c>
      <c r="AF212" s="48"/>
      <c r="AG212" s="48"/>
      <c r="AH212" s="48"/>
      <c r="AI212" s="48"/>
      <c r="AJ212" s="48"/>
      <c r="AK212" s="48" t="s">
        <v>137</v>
      </c>
      <c r="AL212" s="48"/>
      <c r="AM212" s="48"/>
      <c r="AN212" s="48"/>
      <c r="AO212" s="48"/>
      <c r="AP212" s="48"/>
      <c r="AQ212" s="48" t="s">
        <v>138</v>
      </c>
      <c r="AR212" s="48"/>
      <c r="AS212" s="48"/>
      <c r="AT212" s="48"/>
      <c r="AU212" s="48"/>
      <c r="AV212" s="48"/>
      <c r="AW212" s="48" t="s">
        <v>98</v>
      </c>
      <c r="AX212" s="48"/>
      <c r="AY212" s="48"/>
      <c r="AZ212" s="48"/>
      <c r="BA212" s="48"/>
      <c r="BB212" s="48"/>
      <c r="BC212" s="48"/>
      <c r="BD212" s="48"/>
      <c r="BE212" s="48"/>
      <c r="BF212" s="48"/>
      <c r="BG212" s="48" t="s">
        <v>139</v>
      </c>
      <c r="BH212" s="48"/>
      <c r="BI212" s="48"/>
      <c r="BJ212" s="48"/>
      <c r="BK212" s="48"/>
      <c r="BL212" s="48"/>
    </row>
    <row r="213" spans="1:79" s="24" customFormat="1" ht="17" customHeight="1" x14ac:dyDescent="0.25">
      <c r="A213" s="140"/>
      <c r="B213" s="140"/>
      <c r="C213" s="140"/>
      <c r="D213" s="140"/>
      <c r="E213" s="140"/>
      <c r="F213" s="140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48" t="s">
        <v>17</v>
      </c>
      <c r="AX213" s="48"/>
      <c r="AY213" s="48"/>
      <c r="AZ213" s="48"/>
      <c r="BA213" s="48"/>
      <c r="BB213" s="48" t="s">
        <v>16</v>
      </c>
      <c r="BC213" s="48"/>
      <c r="BD213" s="48"/>
      <c r="BE213" s="48"/>
      <c r="BF213" s="48"/>
      <c r="BG213" s="48"/>
      <c r="BH213" s="48"/>
      <c r="BI213" s="48"/>
      <c r="BJ213" s="48"/>
      <c r="BK213" s="48"/>
      <c r="BL213" s="48"/>
    </row>
    <row r="214" spans="1:79" s="19" customFormat="1" ht="15" customHeight="1" x14ac:dyDescent="0.3">
      <c r="A214" s="123">
        <v>1</v>
      </c>
      <c r="B214" s="123"/>
      <c r="C214" s="123"/>
      <c r="D214" s="123"/>
      <c r="E214" s="123"/>
      <c r="F214" s="123"/>
      <c r="G214" s="123">
        <v>2</v>
      </c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>
        <v>3</v>
      </c>
      <c r="U214" s="123"/>
      <c r="V214" s="123"/>
      <c r="W214" s="123"/>
      <c r="X214" s="123"/>
      <c r="Y214" s="123"/>
      <c r="Z214" s="123">
        <v>4</v>
      </c>
      <c r="AA214" s="123"/>
      <c r="AB214" s="123"/>
      <c r="AC214" s="123"/>
      <c r="AD214" s="123"/>
      <c r="AE214" s="123">
        <v>5</v>
      </c>
      <c r="AF214" s="123"/>
      <c r="AG214" s="123"/>
      <c r="AH214" s="123"/>
      <c r="AI214" s="123"/>
      <c r="AJ214" s="123"/>
      <c r="AK214" s="123">
        <v>6</v>
      </c>
      <c r="AL214" s="123"/>
      <c r="AM214" s="123"/>
      <c r="AN214" s="123"/>
      <c r="AO214" s="123"/>
      <c r="AP214" s="123"/>
      <c r="AQ214" s="123">
        <v>7</v>
      </c>
      <c r="AR214" s="123"/>
      <c r="AS214" s="123"/>
      <c r="AT214" s="123"/>
      <c r="AU214" s="123"/>
      <c r="AV214" s="123"/>
      <c r="AW214" s="123">
        <v>8</v>
      </c>
      <c r="AX214" s="123"/>
      <c r="AY214" s="123"/>
      <c r="AZ214" s="123"/>
      <c r="BA214" s="123"/>
      <c r="BB214" s="123">
        <v>9</v>
      </c>
      <c r="BC214" s="123"/>
      <c r="BD214" s="123"/>
      <c r="BE214" s="123"/>
      <c r="BF214" s="123"/>
      <c r="BG214" s="123">
        <v>10</v>
      </c>
      <c r="BH214" s="123"/>
      <c r="BI214" s="123"/>
      <c r="BJ214" s="123"/>
      <c r="BK214" s="123"/>
      <c r="BL214" s="123"/>
    </row>
    <row r="215" spans="1:79" s="19" customFormat="1" ht="12" hidden="1" customHeight="1" x14ac:dyDescent="0.3">
      <c r="A215" s="87" t="s">
        <v>64</v>
      </c>
      <c r="B215" s="87"/>
      <c r="C215" s="87"/>
      <c r="D215" s="87"/>
      <c r="E215" s="87"/>
      <c r="F215" s="87"/>
      <c r="G215" s="135" t="s">
        <v>57</v>
      </c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20" t="s">
        <v>80</v>
      </c>
      <c r="U215" s="120"/>
      <c r="V215" s="120"/>
      <c r="W215" s="120"/>
      <c r="X215" s="120"/>
      <c r="Y215" s="120"/>
      <c r="Z215" s="120" t="s">
        <v>81</v>
      </c>
      <c r="AA215" s="120"/>
      <c r="AB215" s="120"/>
      <c r="AC215" s="120"/>
      <c r="AD215" s="120"/>
      <c r="AE215" s="120" t="s">
        <v>82</v>
      </c>
      <c r="AF215" s="120"/>
      <c r="AG215" s="120"/>
      <c r="AH215" s="120"/>
      <c r="AI215" s="120"/>
      <c r="AJ215" s="120"/>
      <c r="AK215" s="120" t="s">
        <v>83</v>
      </c>
      <c r="AL215" s="120"/>
      <c r="AM215" s="120"/>
      <c r="AN215" s="120"/>
      <c r="AO215" s="120"/>
      <c r="AP215" s="120"/>
      <c r="AQ215" s="132" t="s">
        <v>99</v>
      </c>
      <c r="AR215" s="120"/>
      <c r="AS215" s="120"/>
      <c r="AT215" s="120"/>
      <c r="AU215" s="120"/>
      <c r="AV215" s="120"/>
      <c r="AW215" s="120" t="s">
        <v>84</v>
      </c>
      <c r="AX215" s="120"/>
      <c r="AY215" s="120"/>
      <c r="AZ215" s="120"/>
      <c r="BA215" s="120"/>
      <c r="BB215" s="120" t="s">
        <v>85</v>
      </c>
      <c r="BC215" s="120"/>
      <c r="BD215" s="120"/>
      <c r="BE215" s="120"/>
      <c r="BF215" s="120"/>
      <c r="BG215" s="132" t="s">
        <v>100</v>
      </c>
      <c r="BH215" s="120"/>
      <c r="BI215" s="120"/>
      <c r="BJ215" s="120"/>
      <c r="BK215" s="120"/>
      <c r="BL215" s="120"/>
      <c r="CA215" s="19" t="s">
        <v>50</v>
      </c>
    </row>
    <row r="216" spans="1:79" s="20" customFormat="1" ht="37.5" customHeight="1" x14ac:dyDescent="0.25">
      <c r="A216" s="87">
        <v>2610</v>
      </c>
      <c r="B216" s="87"/>
      <c r="C216" s="87"/>
      <c r="D216" s="87"/>
      <c r="E216" s="87"/>
      <c r="F216" s="87"/>
      <c r="G216" s="72" t="s">
        <v>201</v>
      </c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4"/>
      <c r="T216" s="75">
        <v>6255339</v>
      </c>
      <c r="U216" s="75"/>
      <c r="V216" s="75"/>
      <c r="W216" s="75"/>
      <c r="X216" s="75"/>
      <c r="Y216" s="75"/>
      <c r="Z216" s="75">
        <f>AA183</f>
        <v>6231489</v>
      </c>
      <c r="AA216" s="75"/>
      <c r="AB216" s="75"/>
      <c r="AC216" s="75"/>
      <c r="AD216" s="75"/>
      <c r="AE216" s="75">
        <v>0</v>
      </c>
      <c r="AF216" s="75"/>
      <c r="AG216" s="75"/>
      <c r="AH216" s="75"/>
      <c r="AI216" s="75"/>
      <c r="AJ216" s="75"/>
      <c r="AK216" s="75">
        <v>0</v>
      </c>
      <c r="AL216" s="75"/>
      <c r="AM216" s="75"/>
      <c r="AN216" s="75"/>
      <c r="AO216" s="75"/>
      <c r="AP216" s="75"/>
      <c r="AQ216" s="75">
        <f>IF(ISNUMBER(AK216),AK216,0)-IF(ISNUMBER(AE216),AE216,0)</f>
        <v>0</v>
      </c>
      <c r="AR216" s="75"/>
      <c r="AS216" s="75"/>
      <c r="AT216" s="75"/>
      <c r="AU216" s="75"/>
      <c r="AV216" s="75"/>
      <c r="AW216" s="75">
        <v>0</v>
      </c>
      <c r="AX216" s="75"/>
      <c r="AY216" s="75"/>
      <c r="AZ216" s="75"/>
      <c r="BA216" s="75"/>
      <c r="BB216" s="75">
        <v>0</v>
      </c>
      <c r="BC216" s="75"/>
      <c r="BD216" s="75"/>
      <c r="BE216" s="75"/>
      <c r="BF216" s="75"/>
      <c r="BG216" s="75">
        <f>IF(ISNUMBER(Z216),Z216,0)+IF(ISNUMBER(AK216),AK216,0)</f>
        <v>6231489</v>
      </c>
      <c r="BH216" s="75"/>
      <c r="BI216" s="75"/>
      <c r="BJ216" s="75"/>
      <c r="BK216" s="75"/>
      <c r="BL216" s="75"/>
      <c r="CA216" s="20" t="s">
        <v>51</v>
      </c>
    </row>
    <row r="217" spans="1:79" s="21" customFormat="1" ht="12.75" customHeight="1" x14ac:dyDescent="0.25">
      <c r="A217" s="118"/>
      <c r="B217" s="118"/>
      <c r="C217" s="118"/>
      <c r="D217" s="118"/>
      <c r="E217" s="118"/>
      <c r="F217" s="118"/>
      <c r="G217" s="79" t="s">
        <v>147</v>
      </c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1"/>
      <c r="T217" s="82">
        <f>T216</f>
        <v>6255339</v>
      </c>
      <c r="U217" s="82"/>
      <c r="V217" s="82"/>
      <c r="W217" s="82"/>
      <c r="X217" s="82"/>
      <c r="Y217" s="82"/>
      <c r="Z217" s="82">
        <f>Z216</f>
        <v>6231489</v>
      </c>
      <c r="AA217" s="82"/>
      <c r="AB217" s="82"/>
      <c r="AC217" s="82"/>
      <c r="AD217" s="82"/>
      <c r="AE217" s="82">
        <v>0</v>
      </c>
      <c r="AF217" s="82"/>
      <c r="AG217" s="82"/>
      <c r="AH217" s="82"/>
      <c r="AI217" s="82"/>
      <c r="AJ217" s="82"/>
      <c r="AK217" s="82">
        <v>0</v>
      </c>
      <c r="AL217" s="82"/>
      <c r="AM217" s="82"/>
      <c r="AN217" s="82"/>
      <c r="AO217" s="82"/>
      <c r="AP217" s="82"/>
      <c r="AQ217" s="82">
        <f>IF(ISNUMBER(AK217),AK217,0)-IF(ISNUMBER(AE217),AE217,0)</f>
        <v>0</v>
      </c>
      <c r="AR217" s="82"/>
      <c r="AS217" s="82"/>
      <c r="AT217" s="82"/>
      <c r="AU217" s="82"/>
      <c r="AV217" s="82"/>
      <c r="AW217" s="82">
        <v>0</v>
      </c>
      <c r="AX217" s="82"/>
      <c r="AY217" s="82"/>
      <c r="AZ217" s="82"/>
      <c r="BA217" s="82"/>
      <c r="BB217" s="82">
        <v>0</v>
      </c>
      <c r="BC217" s="82"/>
      <c r="BD217" s="82"/>
      <c r="BE217" s="82"/>
      <c r="BF217" s="82"/>
      <c r="BG217" s="82">
        <f>IF(ISNUMBER(Z217),Z217,0)+IF(ISNUMBER(AK217),AK217,0)</f>
        <v>6231489</v>
      </c>
      <c r="BH217" s="82"/>
      <c r="BI217" s="82"/>
      <c r="BJ217" s="82"/>
      <c r="BK217" s="82"/>
      <c r="BL217" s="82"/>
    </row>
    <row r="219" spans="1:79" ht="14.25" customHeight="1" x14ac:dyDescent="0.25">
      <c r="A219" s="39" t="s">
        <v>258</v>
      </c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</row>
    <row r="220" spans="1:79" ht="15" customHeight="1" x14ac:dyDescent="0.25">
      <c r="A220" s="41" t="s">
        <v>195</v>
      </c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</row>
    <row r="221" spans="1:79" s="208" customFormat="1" ht="16.5" customHeight="1" x14ac:dyDescent="0.15">
      <c r="A221" s="207" t="s">
        <v>135</v>
      </c>
      <c r="B221" s="207"/>
      <c r="C221" s="207"/>
      <c r="D221" s="207"/>
      <c r="E221" s="207"/>
      <c r="F221" s="207"/>
      <c r="G221" s="207" t="s">
        <v>19</v>
      </c>
      <c r="H221" s="207"/>
      <c r="I221" s="207"/>
      <c r="J221" s="207"/>
      <c r="K221" s="207"/>
      <c r="L221" s="207"/>
      <c r="M221" s="207"/>
      <c r="N221" s="207"/>
      <c r="O221" s="207"/>
      <c r="P221" s="207"/>
      <c r="Q221" s="140" t="s">
        <v>197</v>
      </c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  <c r="AF221" s="140"/>
      <c r="AG221" s="140"/>
      <c r="AH221" s="140"/>
      <c r="AI221" s="140"/>
      <c r="AJ221" s="140"/>
      <c r="AK221" s="140"/>
      <c r="AL221" s="140"/>
      <c r="AM221" s="140"/>
      <c r="AN221" s="140"/>
      <c r="AO221" s="140" t="s">
        <v>259</v>
      </c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  <c r="AZ221" s="140"/>
      <c r="BA221" s="140"/>
      <c r="BB221" s="140"/>
      <c r="BC221" s="140"/>
      <c r="BD221" s="140"/>
      <c r="BE221" s="140"/>
      <c r="BF221" s="140"/>
      <c r="BG221" s="140"/>
      <c r="BH221" s="140"/>
      <c r="BI221" s="140"/>
      <c r="BJ221" s="140"/>
      <c r="BK221" s="140"/>
      <c r="BL221" s="140"/>
    </row>
    <row r="222" spans="1:79" s="208" customFormat="1" ht="16.5" customHeight="1" x14ac:dyDescent="0.15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 t="s">
        <v>140</v>
      </c>
      <c r="R222" s="207"/>
      <c r="S222" s="207"/>
      <c r="T222" s="207"/>
      <c r="U222" s="207"/>
      <c r="V222" s="207" t="s">
        <v>141</v>
      </c>
      <c r="W222" s="207"/>
      <c r="X222" s="207"/>
      <c r="Y222" s="207"/>
      <c r="Z222" s="207" t="s">
        <v>142</v>
      </c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 t="s">
        <v>143</v>
      </c>
      <c r="AK222" s="207"/>
      <c r="AL222" s="207"/>
      <c r="AM222" s="207"/>
      <c r="AN222" s="207"/>
      <c r="AO222" s="207" t="s">
        <v>20</v>
      </c>
      <c r="AP222" s="207"/>
      <c r="AQ222" s="207"/>
      <c r="AR222" s="207"/>
      <c r="AS222" s="207"/>
      <c r="AT222" s="207" t="s">
        <v>144</v>
      </c>
      <c r="AU222" s="207"/>
      <c r="AV222" s="207"/>
      <c r="AW222" s="207"/>
      <c r="AX222" s="207" t="s">
        <v>142</v>
      </c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 t="s">
        <v>145</v>
      </c>
      <c r="BI222" s="207"/>
      <c r="BJ222" s="207"/>
      <c r="BK222" s="207"/>
      <c r="BL222" s="207"/>
    </row>
    <row r="223" spans="1:79" s="208" customFormat="1" ht="16.5" customHeight="1" x14ac:dyDescent="0.15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 t="s">
        <v>17</v>
      </c>
      <c r="AA223" s="207"/>
      <c r="AB223" s="207"/>
      <c r="AC223" s="207"/>
      <c r="AD223" s="207"/>
      <c r="AE223" s="207" t="s">
        <v>16</v>
      </c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 t="s">
        <v>17</v>
      </c>
      <c r="AY223" s="207"/>
      <c r="AZ223" s="207"/>
      <c r="BA223" s="207"/>
      <c r="BB223" s="207"/>
      <c r="BC223" s="207" t="s">
        <v>16</v>
      </c>
      <c r="BD223" s="207"/>
      <c r="BE223" s="207"/>
      <c r="BF223" s="207"/>
      <c r="BG223" s="207"/>
      <c r="BH223" s="207"/>
      <c r="BI223" s="207"/>
      <c r="BJ223" s="207"/>
      <c r="BK223" s="207"/>
      <c r="BL223" s="207"/>
    </row>
    <row r="224" spans="1:79" s="25" customFormat="1" ht="15" customHeight="1" x14ac:dyDescent="0.25">
      <c r="A224" s="86">
        <v>1</v>
      </c>
      <c r="B224" s="86"/>
      <c r="C224" s="86"/>
      <c r="D224" s="86"/>
      <c r="E224" s="86"/>
      <c r="F224" s="86"/>
      <c r="G224" s="86">
        <v>2</v>
      </c>
      <c r="H224" s="86"/>
      <c r="I224" s="86"/>
      <c r="J224" s="86"/>
      <c r="K224" s="86"/>
      <c r="L224" s="86"/>
      <c r="M224" s="86"/>
      <c r="N224" s="86"/>
      <c r="O224" s="86"/>
      <c r="P224" s="86"/>
      <c r="Q224" s="86">
        <v>3</v>
      </c>
      <c r="R224" s="86"/>
      <c r="S224" s="86"/>
      <c r="T224" s="86"/>
      <c r="U224" s="86"/>
      <c r="V224" s="86">
        <v>4</v>
      </c>
      <c r="W224" s="86"/>
      <c r="X224" s="86"/>
      <c r="Y224" s="86"/>
      <c r="Z224" s="86">
        <v>5</v>
      </c>
      <c r="AA224" s="86"/>
      <c r="AB224" s="86"/>
      <c r="AC224" s="86"/>
      <c r="AD224" s="86"/>
      <c r="AE224" s="86">
        <v>6</v>
      </c>
      <c r="AF224" s="86"/>
      <c r="AG224" s="86"/>
      <c r="AH224" s="86"/>
      <c r="AI224" s="86"/>
      <c r="AJ224" s="86">
        <v>7</v>
      </c>
      <c r="AK224" s="86"/>
      <c r="AL224" s="86"/>
      <c r="AM224" s="86"/>
      <c r="AN224" s="86"/>
      <c r="AO224" s="86">
        <v>8</v>
      </c>
      <c r="AP224" s="86"/>
      <c r="AQ224" s="86"/>
      <c r="AR224" s="86"/>
      <c r="AS224" s="86"/>
      <c r="AT224" s="86">
        <v>9</v>
      </c>
      <c r="AU224" s="86"/>
      <c r="AV224" s="86"/>
      <c r="AW224" s="86"/>
      <c r="AX224" s="86">
        <v>10</v>
      </c>
      <c r="AY224" s="86"/>
      <c r="AZ224" s="86"/>
      <c r="BA224" s="86"/>
      <c r="BB224" s="86"/>
      <c r="BC224" s="86">
        <v>11</v>
      </c>
      <c r="BD224" s="86"/>
      <c r="BE224" s="86"/>
      <c r="BF224" s="86"/>
      <c r="BG224" s="86"/>
      <c r="BH224" s="86">
        <v>12</v>
      </c>
      <c r="BI224" s="86"/>
      <c r="BJ224" s="86"/>
      <c r="BK224" s="86"/>
      <c r="BL224" s="86"/>
    </row>
    <row r="225" spans="1:79" s="19" customFormat="1" ht="12" hidden="1" customHeight="1" x14ac:dyDescent="0.3">
      <c r="A225" s="87" t="s">
        <v>64</v>
      </c>
      <c r="B225" s="87"/>
      <c r="C225" s="87"/>
      <c r="D225" s="87"/>
      <c r="E225" s="87"/>
      <c r="F225" s="87"/>
      <c r="G225" s="135" t="s">
        <v>57</v>
      </c>
      <c r="H225" s="135"/>
      <c r="I225" s="135"/>
      <c r="J225" s="135"/>
      <c r="K225" s="135"/>
      <c r="L225" s="135"/>
      <c r="M225" s="135"/>
      <c r="N225" s="135"/>
      <c r="O225" s="135"/>
      <c r="P225" s="135"/>
      <c r="Q225" s="120" t="s">
        <v>80</v>
      </c>
      <c r="R225" s="120"/>
      <c r="S225" s="120"/>
      <c r="T225" s="120"/>
      <c r="U225" s="120"/>
      <c r="V225" s="120" t="s">
        <v>81</v>
      </c>
      <c r="W225" s="120"/>
      <c r="X225" s="120"/>
      <c r="Y225" s="120"/>
      <c r="Z225" s="120" t="s">
        <v>82</v>
      </c>
      <c r="AA225" s="120"/>
      <c r="AB225" s="120"/>
      <c r="AC225" s="120"/>
      <c r="AD225" s="120"/>
      <c r="AE225" s="120" t="s">
        <v>83</v>
      </c>
      <c r="AF225" s="120"/>
      <c r="AG225" s="120"/>
      <c r="AH225" s="120"/>
      <c r="AI225" s="120"/>
      <c r="AJ225" s="132" t="s">
        <v>101</v>
      </c>
      <c r="AK225" s="120"/>
      <c r="AL225" s="120"/>
      <c r="AM225" s="120"/>
      <c r="AN225" s="120"/>
      <c r="AO225" s="120" t="s">
        <v>84</v>
      </c>
      <c r="AP225" s="120"/>
      <c r="AQ225" s="120"/>
      <c r="AR225" s="120"/>
      <c r="AS225" s="120"/>
      <c r="AT225" s="132" t="s">
        <v>102</v>
      </c>
      <c r="AU225" s="120"/>
      <c r="AV225" s="120"/>
      <c r="AW225" s="120"/>
      <c r="AX225" s="120" t="s">
        <v>85</v>
      </c>
      <c r="AY225" s="120"/>
      <c r="AZ225" s="120"/>
      <c r="BA225" s="120"/>
      <c r="BB225" s="120"/>
      <c r="BC225" s="120" t="s">
        <v>86</v>
      </c>
      <c r="BD225" s="120"/>
      <c r="BE225" s="120"/>
      <c r="BF225" s="120"/>
      <c r="BG225" s="120"/>
      <c r="BH225" s="132" t="s">
        <v>101</v>
      </c>
      <c r="BI225" s="120"/>
      <c r="BJ225" s="120"/>
      <c r="BK225" s="120"/>
      <c r="BL225" s="120"/>
      <c r="CA225" s="19" t="s">
        <v>52</v>
      </c>
    </row>
    <row r="226" spans="1:79" s="20" customFormat="1" ht="48" customHeight="1" x14ac:dyDescent="0.25">
      <c r="A226" s="87">
        <v>2610</v>
      </c>
      <c r="B226" s="87"/>
      <c r="C226" s="87"/>
      <c r="D226" s="87"/>
      <c r="E226" s="87"/>
      <c r="F226" s="87"/>
      <c r="G226" s="72" t="s">
        <v>201</v>
      </c>
      <c r="H226" s="73"/>
      <c r="I226" s="73"/>
      <c r="J226" s="73"/>
      <c r="K226" s="73"/>
      <c r="L226" s="73"/>
      <c r="M226" s="73"/>
      <c r="N226" s="73"/>
      <c r="O226" s="73"/>
      <c r="P226" s="74"/>
      <c r="Q226" s="75">
        <f>AN33</f>
        <v>6961691</v>
      </c>
      <c r="R226" s="75"/>
      <c r="S226" s="75"/>
      <c r="T226" s="75"/>
      <c r="U226" s="75"/>
      <c r="V226" s="75">
        <v>0</v>
      </c>
      <c r="W226" s="75"/>
      <c r="X226" s="75"/>
      <c r="Y226" s="75"/>
      <c r="Z226" s="75">
        <v>0</v>
      </c>
      <c r="AA226" s="75"/>
      <c r="AB226" s="75"/>
      <c r="AC226" s="75"/>
      <c r="AD226" s="75"/>
      <c r="AE226" s="75">
        <v>0</v>
      </c>
      <c r="AF226" s="75"/>
      <c r="AG226" s="75"/>
      <c r="AH226" s="75"/>
      <c r="AI226" s="75"/>
      <c r="AJ226" s="75">
        <f>IF(ISNUMBER(Q226),Q226,0)-IF(ISNUMBER(Z226),Z226,0)</f>
        <v>6961691</v>
      </c>
      <c r="AK226" s="75"/>
      <c r="AL226" s="75"/>
      <c r="AM226" s="75"/>
      <c r="AN226" s="75"/>
      <c r="AO226" s="75">
        <f>BG30</f>
        <v>7323423</v>
      </c>
      <c r="AP226" s="75"/>
      <c r="AQ226" s="75"/>
      <c r="AR226" s="75"/>
      <c r="AS226" s="75"/>
      <c r="AT226" s="75">
        <f>IF(ISNUMBER(V226),V226,0)-IF(ISNUMBER(Z226),Z226,0)-IF(ISNUMBER(AE226),AE226,0)</f>
        <v>0</v>
      </c>
      <c r="AU226" s="75"/>
      <c r="AV226" s="75"/>
      <c r="AW226" s="75"/>
      <c r="AX226" s="75">
        <v>0</v>
      </c>
      <c r="AY226" s="75"/>
      <c r="AZ226" s="75"/>
      <c r="BA226" s="75"/>
      <c r="BB226" s="75"/>
      <c r="BC226" s="75">
        <v>0</v>
      </c>
      <c r="BD226" s="75"/>
      <c r="BE226" s="75"/>
      <c r="BF226" s="75"/>
      <c r="BG226" s="75"/>
      <c r="BH226" s="75">
        <f>IF(ISNUMBER(AO226),AO226,0)-IF(ISNUMBER(AX226),AX226,0)</f>
        <v>7323423</v>
      </c>
      <c r="BI226" s="75"/>
      <c r="BJ226" s="75"/>
      <c r="BK226" s="75"/>
      <c r="BL226" s="75"/>
      <c r="CA226" s="20" t="s">
        <v>53</v>
      </c>
    </row>
    <row r="227" spans="1:79" s="21" customFormat="1" ht="12.75" customHeight="1" x14ac:dyDescent="0.25">
      <c r="A227" s="118"/>
      <c r="B227" s="118"/>
      <c r="C227" s="118"/>
      <c r="D227" s="118"/>
      <c r="E227" s="118"/>
      <c r="F227" s="118"/>
      <c r="G227" s="79" t="s">
        <v>147</v>
      </c>
      <c r="H227" s="80"/>
      <c r="I227" s="80"/>
      <c r="J227" s="80"/>
      <c r="K227" s="80"/>
      <c r="L227" s="80"/>
      <c r="M227" s="80"/>
      <c r="N227" s="80"/>
      <c r="O227" s="80"/>
      <c r="P227" s="81"/>
      <c r="Q227" s="82">
        <f>Q226</f>
        <v>6961691</v>
      </c>
      <c r="R227" s="82"/>
      <c r="S227" s="82"/>
      <c r="T227" s="82"/>
      <c r="U227" s="82"/>
      <c r="V227" s="82">
        <v>0</v>
      </c>
      <c r="W227" s="82"/>
      <c r="X227" s="82"/>
      <c r="Y227" s="82"/>
      <c r="Z227" s="82">
        <v>0</v>
      </c>
      <c r="AA227" s="82"/>
      <c r="AB227" s="82"/>
      <c r="AC227" s="82"/>
      <c r="AD227" s="82"/>
      <c r="AE227" s="82">
        <v>0</v>
      </c>
      <c r="AF227" s="82"/>
      <c r="AG227" s="82"/>
      <c r="AH227" s="82"/>
      <c r="AI227" s="82"/>
      <c r="AJ227" s="82">
        <f>IF(ISNUMBER(Q227),Q227,0)-IF(ISNUMBER(Z227),Z227,0)</f>
        <v>6961691</v>
      </c>
      <c r="AK227" s="82"/>
      <c r="AL227" s="82"/>
      <c r="AM227" s="82"/>
      <c r="AN227" s="82"/>
      <c r="AO227" s="82">
        <f>AO226</f>
        <v>7323423</v>
      </c>
      <c r="AP227" s="82"/>
      <c r="AQ227" s="82"/>
      <c r="AR227" s="82"/>
      <c r="AS227" s="82"/>
      <c r="AT227" s="82">
        <f>IF(ISNUMBER(V227),V227,0)-IF(ISNUMBER(Z227),Z227,0)-IF(ISNUMBER(AE227),AE227,0)</f>
        <v>0</v>
      </c>
      <c r="AU227" s="82"/>
      <c r="AV227" s="82"/>
      <c r="AW227" s="82"/>
      <c r="AX227" s="82">
        <v>0</v>
      </c>
      <c r="AY227" s="82"/>
      <c r="AZ227" s="82"/>
      <c r="BA227" s="82"/>
      <c r="BB227" s="82"/>
      <c r="BC227" s="82">
        <v>0</v>
      </c>
      <c r="BD227" s="82"/>
      <c r="BE227" s="82"/>
      <c r="BF227" s="82"/>
      <c r="BG227" s="82"/>
      <c r="BH227" s="82">
        <f>IF(ISNUMBER(AO227),AO227,0)-IF(ISNUMBER(AX227),AX227,0)</f>
        <v>7323423</v>
      </c>
      <c r="BI227" s="82"/>
      <c r="BJ227" s="82"/>
      <c r="BK227" s="82"/>
      <c r="BL227" s="82"/>
    </row>
    <row r="229" spans="1:79" ht="14.25" customHeight="1" x14ac:dyDescent="0.25">
      <c r="A229" s="39" t="s">
        <v>260</v>
      </c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</row>
    <row r="230" spans="1:79" ht="15" customHeight="1" x14ac:dyDescent="0.25">
      <c r="A230" s="41" t="s">
        <v>195</v>
      </c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</row>
    <row r="231" spans="1:79" s="25" customFormat="1" ht="34.5" customHeight="1" x14ac:dyDescent="0.25">
      <c r="A231" s="140" t="s">
        <v>135</v>
      </c>
      <c r="B231" s="140"/>
      <c r="C231" s="140"/>
      <c r="D231" s="140"/>
      <c r="E231" s="140"/>
      <c r="F231" s="140"/>
      <c r="G231" s="86" t="s">
        <v>19</v>
      </c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 t="s">
        <v>15</v>
      </c>
      <c r="U231" s="86"/>
      <c r="V231" s="86"/>
      <c r="W231" s="86"/>
      <c r="X231" s="86"/>
      <c r="Y231" s="86"/>
      <c r="Z231" s="86" t="s">
        <v>14</v>
      </c>
      <c r="AA231" s="86"/>
      <c r="AB231" s="86"/>
      <c r="AC231" s="86"/>
      <c r="AD231" s="86"/>
      <c r="AE231" s="86" t="s">
        <v>196</v>
      </c>
      <c r="AF231" s="86"/>
      <c r="AG231" s="86"/>
      <c r="AH231" s="86"/>
      <c r="AI231" s="86"/>
      <c r="AJ231" s="86"/>
      <c r="AK231" s="86" t="s">
        <v>261</v>
      </c>
      <c r="AL231" s="86"/>
      <c r="AM231" s="86"/>
      <c r="AN231" s="86"/>
      <c r="AO231" s="86"/>
      <c r="AP231" s="86"/>
      <c r="AQ231" s="86" t="s">
        <v>262</v>
      </c>
      <c r="AR231" s="86"/>
      <c r="AS231" s="86"/>
      <c r="AT231" s="86"/>
      <c r="AU231" s="86"/>
      <c r="AV231" s="86"/>
      <c r="AW231" s="86" t="s">
        <v>18</v>
      </c>
      <c r="AX231" s="86"/>
      <c r="AY231" s="86"/>
      <c r="AZ231" s="86"/>
      <c r="BA231" s="86"/>
      <c r="BB231" s="86"/>
      <c r="BC231" s="86"/>
      <c r="BD231" s="86"/>
      <c r="BE231" s="86" t="s">
        <v>156</v>
      </c>
      <c r="BF231" s="86"/>
      <c r="BG231" s="86"/>
      <c r="BH231" s="86"/>
      <c r="BI231" s="86"/>
      <c r="BJ231" s="86"/>
      <c r="BK231" s="86"/>
      <c r="BL231" s="86"/>
    </row>
    <row r="232" spans="1:79" s="25" customFormat="1" ht="1" hidden="1" customHeight="1" x14ac:dyDescent="0.25">
      <c r="A232" s="140"/>
      <c r="B232" s="140"/>
      <c r="C232" s="140"/>
      <c r="D232" s="140"/>
      <c r="E232" s="140"/>
      <c r="F232" s="140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</row>
    <row r="233" spans="1:79" s="25" customFormat="1" ht="15" customHeight="1" x14ac:dyDescent="0.25">
      <c r="A233" s="86">
        <v>1</v>
      </c>
      <c r="B233" s="86"/>
      <c r="C233" s="86"/>
      <c r="D233" s="86"/>
      <c r="E233" s="86"/>
      <c r="F233" s="86"/>
      <c r="G233" s="86">
        <v>2</v>
      </c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>
        <v>3</v>
      </c>
      <c r="U233" s="86"/>
      <c r="V233" s="86"/>
      <c r="W233" s="86"/>
      <c r="X233" s="86"/>
      <c r="Y233" s="86"/>
      <c r="Z233" s="86">
        <v>4</v>
      </c>
      <c r="AA233" s="86"/>
      <c r="AB233" s="86"/>
      <c r="AC233" s="86"/>
      <c r="AD233" s="86"/>
      <c r="AE233" s="86">
        <v>5</v>
      </c>
      <c r="AF233" s="86"/>
      <c r="AG233" s="86"/>
      <c r="AH233" s="86"/>
      <c r="AI233" s="86"/>
      <c r="AJ233" s="86"/>
      <c r="AK233" s="86">
        <v>6</v>
      </c>
      <c r="AL233" s="86"/>
      <c r="AM233" s="86"/>
      <c r="AN233" s="86"/>
      <c r="AO233" s="86"/>
      <c r="AP233" s="86"/>
      <c r="AQ233" s="86">
        <v>7</v>
      </c>
      <c r="AR233" s="86"/>
      <c r="AS233" s="86"/>
      <c r="AT233" s="86"/>
      <c r="AU233" s="86"/>
      <c r="AV233" s="86"/>
      <c r="AW233" s="86">
        <v>8</v>
      </c>
      <c r="AX233" s="86"/>
      <c r="AY233" s="86"/>
      <c r="AZ233" s="86"/>
      <c r="BA233" s="86"/>
      <c r="BB233" s="86"/>
      <c r="BC233" s="86"/>
      <c r="BD233" s="86"/>
      <c r="BE233" s="86">
        <v>9</v>
      </c>
      <c r="BF233" s="86"/>
      <c r="BG233" s="86"/>
      <c r="BH233" s="86"/>
      <c r="BI233" s="86"/>
      <c r="BJ233" s="86"/>
      <c r="BK233" s="86"/>
      <c r="BL233" s="86"/>
    </row>
    <row r="234" spans="1:79" s="19" customFormat="1" ht="18.75" hidden="1" customHeight="1" x14ac:dyDescent="0.3">
      <c r="A234" s="87" t="s">
        <v>64</v>
      </c>
      <c r="B234" s="87"/>
      <c r="C234" s="87"/>
      <c r="D234" s="87"/>
      <c r="E234" s="87"/>
      <c r="F234" s="87"/>
      <c r="G234" s="135" t="s">
        <v>57</v>
      </c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20" t="s">
        <v>80</v>
      </c>
      <c r="U234" s="120"/>
      <c r="V234" s="120"/>
      <c r="W234" s="120"/>
      <c r="X234" s="120"/>
      <c r="Y234" s="120"/>
      <c r="Z234" s="120" t="s">
        <v>81</v>
      </c>
      <c r="AA234" s="120"/>
      <c r="AB234" s="120"/>
      <c r="AC234" s="120"/>
      <c r="AD234" s="120"/>
      <c r="AE234" s="120" t="s">
        <v>82</v>
      </c>
      <c r="AF234" s="120"/>
      <c r="AG234" s="120"/>
      <c r="AH234" s="120"/>
      <c r="AI234" s="120"/>
      <c r="AJ234" s="120"/>
      <c r="AK234" s="120" t="s">
        <v>83</v>
      </c>
      <c r="AL234" s="120"/>
      <c r="AM234" s="120"/>
      <c r="AN234" s="120"/>
      <c r="AO234" s="120"/>
      <c r="AP234" s="120"/>
      <c r="AQ234" s="120" t="s">
        <v>84</v>
      </c>
      <c r="AR234" s="120"/>
      <c r="AS234" s="120"/>
      <c r="AT234" s="120"/>
      <c r="AU234" s="120"/>
      <c r="AV234" s="120"/>
      <c r="AW234" s="135" t="s">
        <v>87</v>
      </c>
      <c r="AX234" s="135"/>
      <c r="AY234" s="135"/>
      <c r="AZ234" s="135"/>
      <c r="BA234" s="135"/>
      <c r="BB234" s="135"/>
      <c r="BC234" s="135"/>
      <c r="BD234" s="135"/>
      <c r="BE234" s="135" t="s">
        <v>88</v>
      </c>
      <c r="BF234" s="135"/>
      <c r="BG234" s="135"/>
      <c r="BH234" s="135"/>
      <c r="BI234" s="135"/>
      <c r="BJ234" s="135"/>
      <c r="BK234" s="135"/>
      <c r="BL234" s="135"/>
      <c r="CA234" s="19" t="s">
        <v>54</v>
      </c>
    </row>
    <row r="235" spans="1:79" s="20" customFormat="1" ht="25" customHeight="1" x14ac:dyDescent="0.25">
      <c r="A235" s="87">
        <v>2610</v>
      </c>
      <c r="B235" s="87"/>
      <c r="C235" s="87"/>
      <c r="D235" s="87"/>
      <c r="E235" s="87"/>
      <c r="F235" s="87"/>
      <c r="G235" s="72" t="s">
        <v>201</v>
      </c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4"/>
      <c r="T235" s="128">
        <f>T216</f>
        <v>6255339</v>
      </c>
      <c r="U235" s="128"/>
      <c r="V235" s="128"/>
      <c r="W235" s="128"/>
      <c r="X235" s="128"/>
      <c r="Y235" s="128"/>
      <c r="Z235" s="128">
        <f>Z216</f>
        <v>6231489</v>
      </c>
      <c r="AA235" s="128"/>
      <c r="AB235" s="128"/>
      <c r="AC235" s="128"/>
      <c r="AD235" s="128"/>
      <c r="AE235" s="128">
        <v>0</v>
      </c>
      <c r="AF235" s="128"/>
      <c r="AG235" s="128"/>
      <c r="AH235" s="128"/>
      <c r="AI235" s="128"/>
      <c r="AJ235" s="128"/>
      <c r="AK235" s="128">
        <v>0</v>
      </c>
      <c r="AL235" s="128"/>
      <c r="AM235" s="128"/>
      <c r="AN235" s="128"/>
      <c r="AO235" s="128"/>
      <c r="AP235" s="128"/>
      <c r="AQ235" s="128">
        <v>0</v>
      </c>
      <c r="AR235" s="128"/>
      <c r="AS235" s="128"/>
      <c r="AT235" s="128"/>
      <c r="AU235" s="128"/>
      <c r="AV235" s="128"/>
      <c r="AW235" s="135"/>
      <c r="AX235" s="135"/>
      <c r="AY235" s="135"/>
      <c r="AZ235" s="135"/>
      <c r="BA235" s="135"/>
      <c r="BB235" s="135"/>
      <c r="BC235" s="135"/>
      <c r="BD235" s="135"/>
      <c r="BE235" s="135"/>
      <c r="BF235" s="135"/>
      <c r="BG235" s="135"/>
      <c r="BH235" s="135"/>
      <c r="BI235" s="135"/>
      <c r="BJ235" s="135"/>
      <c r="BK235" s="135"/>
      <c r="BL235" s="135"/>
      <c r="CA235" s="20" t="s">
        <v>55</v>
      </c>
    </row>
    <row r="236" spans="1:79" s="21" customFormat="1" ht="12.75" customHeight="1" x14ac:dyDescent="0.25">
      <c r="A236" s="118"/>
      <c r="B236" s="118"/>
      <c r="C236" s="118"/>
      <c r="D236" s="118"/>
      <c r="E236" s="118"/>
      <c r="F236" s="118"/>
      <c r="G236" s="79" t="s">
        <v>147</v>
      </c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1"/>
      <c r="T236" s="152">
        <f>T235</f>
        <v>6255339</v>
      </c>
      <c r="U236" s="152"/>
      <c r="V236" s="152"/>
      <c r="W236" s="152"/>
      <c r="X236" s="152"/>
      <c r="Y236" s="152"/>
      <c r="Z236" s="152">
        <f>Z235</f>
        <v>6231489</v>
      </c>
      <c r="AA236" s="152"/>
      <c r="AB236" s="152"/>
      <c r="AC236" s="152"/>
      <c r="AD236" s="152"/>
      <c r="AE236" s="152">
        <v>0</v>
      </c>
      <c r="AF236" s="152"/>
      <c r="AG236" s="152"/>
      <c r="AH236" s="152"/>
      <c r="AI236" s="152"/>
      <c r="AJ236" s="152"/>
      <c r="AK236" s="152">
        <v>0</v>
      </c>
      <c r="AL236" s="152"/>
      <c r="AM236" s="152"/>
      <c r="AN236" s="152"/>
      <c r="AO236" s="152"/>
      <c r="AP236" s="152"/>
      <c r="AQ236" s="152">
        <v>0</v>
      </c>
      <c r="AR236" s="152"/>
      <c r="AS236" s="152"/>
      <c r="AT236" s="152"/>
      <c r="AU236" s="152"/>
      <c r="AV236" s="152"/>
      <c r="AW236" s="153"/>
      <c r="AX236" s="153"/>
      <c r="AY236" s="153"/>
      <c r="AZ236" s="153"/>
      <c r="BA236" s="153"/>
      <c r="BB236" s="153"/>
      <c r="BC236" s="153"/>
      <c r="BD236" s="153"/>
      <c r="BE236" s="153"/>
      <c r="BF236" s="153"/>
      <c r="BG236" s="153"/>
      <c r="BH236" s="153"/>
      <c r="BI236" s="153"/>
      <c r="BJ236" s="153"/>
      <c r="BK236" s="153"/>
      <c r="BL236" s="153"/>
    </row>
    <row r="238" spans="1:79" ht="14.25" customHeight="1" x14ac:dyDescent="0.25">
      <c r="A238" s="39" t="s">
        <v>263</v>
      </c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</row>
    <row r="239" spans="1:79" ht="5.5" customHeight="1" x14ac:dyDescent="0.25">
      <c r="A239" s="144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  <c r="AA239" s="144"/>
      <c r="AB239" s="144"/>
      <c r="AC239" s="144"/>
      <c r="AD239" s="144"/>
      <c r="AE239" s="144"/>
      <c r="AF239" s="144"/>
      <c r="AG239" s="144"/>
      <c r="AH239" s="144"/>
      <c r="AI239" s="144"/>
      <c r="AJ239" s="144"/>
      <c r="AK239" s="144"/>
      <c r="AL239" s="144"/>
      <c r="AM239" s="144"/>
      <c r="AN239" s="144"/>
      <c r="AO239" s="144"/>
      <c r="AP239" s="144"/>
      <c r="AQ239" s="144"/>
      <c r="AR239" s="144"/>
      <c r="AS239" s="144"/>
      <c r="AT239" s="144"/>
      <c r="AU239" s="144"/>
      <c r="AV239" s="144"/>
      <c r="AW239" s="144"/>
      <c r="AX239" s="144"/>
      <c r="AY239" s="144"/>
      <c r="AZ239" s="144"/>
      <c r="BA239" s="144"/>
      <c r="BB239" s="144"/>
      <c r="BC239" s="144"/>
      <c r="BD239" s="144"/>
      <c r="BE239" s="144"/>
      <c r="BF239" s="144"/>
      <c r="BG239" s="144"/>
      <c r="BH239" s="144"/>
      <c r="BI239" s="144"/>
      <c r="BJ239" s="144"/>
      <c r="BK239" s="144"/>
      <c r="BL239" s="144"/>
    </row>
    <row r="240" spans="1:79" ht="15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hidden="1" x14ac:dyDescent="0.25"/>
    <row r="242" spans="1:64" ht="14" x14ac:dyDescent="0.25">
      <c r="A242" s="39" t="s">
        <v>264</v>
      </c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</row>
    <row r="243" spans="1:64" ht="14" x14ac:dyDescent="0.25">
      <c r="A243" s="39" t="s">
        <v>265</v>
      </c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</row>
    <row r="244" spans="1:64" ht="15" customHeight="1" x14ac:dyDescent="0.25">
      <c r="A244" s="144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  <c r="AA244" s="144"/>
      <c r="AB244" s="144"/>
      <c r="AC244" s="144"/>
      <c r="AD244" s="144"/>
      <c r="AE244" s="144"/>
      <c r="AF244" s="144"/>
      <c r="AG244" s="144"/>
      <c r="AH244" s="144"/>
      <c r="AI244" s="144"/>
      <c r="AJ244" s="144"/>
      <c r="AK244" s="144"/>
      <c r="AL244" s="144"/>
      <c r="AM244" s="144"/>
      <c r="AN244" s="144"/>
      <c r="AO244" s="144"/>
      <c r="AP244" s="144"/>
      <c r="AQ244" s="144"/>
      <c r="AR244" s="144"/>
      <c r="AS244" s="144"/>
      <c r="AT244" s="144"/>
      <c r="AU244" s="144"/>
      <c r="AV244" s="144"/>
      <c r="AW244" s="144"/>
      <c r="AX244" s="144"/>
      <c r="AY244" s="144"/>
      <c r="AZ244" s="144"/>
      <c r="BA244" s="144"/>
      <c r="BB244" s="144"/>
      <c r="BC244" s="144"/>
      <c r="BD244" s="144"/>
      <c r="BE244" s="144"/>
      <c r="BF244" s="144"/>
      <c r="BG244" s="144"/>
      <c r="BH244" s="144"/>
      <c r="BI244" s="144"/>
      <c r="BJ244" s="144"/>
      <c r="BK244" s="144"/>
      <c r="BL244" s="144"/>
    </row>
    <row r="245" spans="1:64" ht="15" hidden="1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hidden="1" x14ac:dyDescent="0.25"/>
    <row r="247" spans="1:64" hidden="1" x14ac:dyDescent="0.25"/>
    <row r="248" spans="1:64" ht="19" customHeight="1" x14ac:dyDescent="0.25">
      <c r="A248" s="146" t="s">
        <v>191</v>
      </c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14"/>
      <c r="AC248" s="14"/>
      <c r="AD248" s="14"/>
      <c r="AE248" s="14"/>
      <c r="AF248" s="14"/>
      <c r="AG248" s="14"/>
      <c r="AH248" s="150"/>
      <c r="AI248" s="150"/>
      <c r="AJ248" s="150"/>
      <c r="AK248" s="150"/>
      <c r="AL248" s="150"/>
      <c r="AM248" s="150"/>
      <c r="AN248" s="150"/>
      <c r="AO248" s="150"/>
      <c r="AP248" s="150"/>
      <c r="AQ248" s="14"/>
      <c r="AR248" s="14"/>
      <c r="AS248" s="14"/>
      <c r="AT248" s="14"/>
      <c r="AU248" s="151" t="s">
        <v>224</v>
      </c>
      <c r="AV248" s="30"/>
      <c r="AW248" s="30"/>
      <c r="AX248" s="30"/>
      <c r="AY248" s="30"/>
      <c r="AZ248" s="30"/>
      <c r="BA248" s="30"/>
      <c r="BB248" s="30"/>
      <c r="BC248" s="30"/>
      <c r="BD248" s="30"/>
      <c r="BE248" s="30"/>
      <c r="BF248" s="30"/>
    </row>
    <row r="249" spans="1:64" ht="12.75" customHeight="1" x14ac:dyDescent="0.25">
      <c r="AB249" s="15"/>
      <c r="AC249" s="15"/>
      <c r="AD249" s="15"/>
      <c r="AE249" s="15"/>
      <c r="AF249" s="15"/>
      <c r="AG249" s="15"/>
      <c r="AH249" s="149" t="s">
        <v>1</v>
      </c>
      <c r="AI249" s="149"/>
      <c r="AJ249" s="149"/>
      <c r="AK249" s="149"/>
      <c r="AL249" s="149"/>
      <c r="AM249" s="149"/>
      <c r="AN249" s="149"/>
      <c r="AO249" s="149"/>
      <c r="AP249" s="149"/>
      <c r="AQ249" s="15"/>
      <c r="AR249" s="15"/>
      <c r="AS249" s="15"/>
      <c r="AT249" s="15"/>
      <c r="AU249" s="149" t="s">
        <v>160</v>
      </c>
      <c r="AV249" s="149"/>
      <c r="AW249" s="149"/>
      <c r="AX249" s="149"/>
      <c r="AY249" s="149"/>
      <c r="AZ249" s="149"/>
      <c r="BA249" s="149"/>
      <c r="BB249" s="149"/>
      <c r="BC249" s="149"/>
      <c r="BD249" s="149"/>
      <c r="BE249" s="149"/>
      <c r="BF249" s="149"/>
    </row>
    <row r="250" spans="1:64" ht="14" hidden="1" x14ac:dyDescent="0.25">
      <c r="AB250" s="15"/>
      <c r="AC250" s="15"/>
      <c r="AD250" s="15"/>
      <c r="AE250" s="15"/>
      <c r="AF250" s="15"/>
      <c r="AG250" s="15"/>
      <c r="AH250" s="16"/>
      <c r="AI250" s="16"/>
      <c r="AJ250" s="16"/>
      <c r="AK250" s="16"/>
      <c r="AL250" s="16"/>
      <c r="AM250" s="16"/>
      <c r="AN250" s="16"/>
      <c r="AO250" s="16"/>
      <c r="AP250" s="16"/>
      <c r="AQ250" s="15"/>
      <c r="AR250" s="15"/>
      <c r="AS250" s="15"/>
      <c r="AT250" s="15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</row>
    <row r="251" spans="1:64" ht="18" customHeight="1" x14ac:dyDescent="0.25">
      <c r="A251" s="146" t="s">
        <v>192</v>
      </c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15"/>
      <c r="AC251" s="15"/>
      <c r="AD251" s="15"/>
      <c r="AE251" s="15"/>
      <c r="AF251" s="15"/>
      <c r="AG251" s="15"/>
      <c r="AH251" s="147"/>
      <c r="AI251" s="147"/>
      <c r="AJ251" s="147"/>
      <c r="AK251" s="147"/>
      <c r="AL251" s="147"/>
      <c r="AM251" s="147"/>
      <c r="AN251" s="147"/>
      <c r="AO251" s="147"/>
      <c r="AP251" s="147"/>
      <c r="AQ251" s="15"/>
      <c r="AR251" s="15"/>
      <c r="AS251" s="15"/>
      <c r="AT251" s="15"/>
      <c r="AU251" s="148" t="s">
        <v>225</v>
      </c>
      <c r="AV251" s="30"/>
      <c r="AW251" s="30"/>
      <c r="AX251" s="30"/>
      <c r="AY251" s="30"/>
      <c r="AZ251" s="30"/>
      <c r="BA251" s="30"/>
      <c r="BB251" s="30"/>
      <c r="BC251" s="30"/>
      <c r="BD251" s="30"/>
      <c r="BE251" s="30"/>
      <c r="BF251" s="30"/>
    </row>
    <row r="252" spans="1:64" ht="12" customHeight="1" x14ac:dyDescent="0.25">
      <c r="AB252" s="15"/>
      <c r="AC252" s="15"/>
      <c r="AD252" s="15"/>
      <c r="AE252" s="15"/>
      <c r="AF252" s="15"/>
      <c r="AG252" s="15"/>
      <c r="AH252" s="149" t="s">
        <v>1</v>
      </c>
      <c r="AI252" s="149"/>
      <c r="AJ252" s="149"/>
      <c r="AK252" s="149"/>
      <c r="AL252" s="149"/>
      <c r="AM252" s="149"/>
      <c r="AN252" s="149"/>
      <c r="AO252" s="149"/>
      <c r="AP252" s="149"/>
      <c r="AQ252" s="15"/>
      <c r="AR252" s="15"/>
      <c r="AS252" s="15"/>
      <c r="AT252" s="15"/>
      <c r="AU252" s="149" t="s">
        <v>160</v>
      </c>
      <c r="AV252" s="149"/>
      <c r="AW252" s="149"/>
      <c r="AX252" s="149"/>
      <c r="AY252" s="149"/>
      <c r="AZ252" s="149"/>
      <c r="BA252" s="149"/>
      <c r="BB252" s="149"/>
      <c r="BC252" s="149"/>
      <c r="BD252" s="149"/>
      <c r="BE252" s="149"/>
      <c r="BF252" s="149"/>
    </row>
  </sheetData>
  <mergeCells count="1646">
    <mergeCell ref="BG169:BI169"/>
    <mergeCell ref="BJ169:BL169"/>
    <mergeCell ref="A170:C170"/>
    <mergeCell ref="AC173:AE173"/>
    <mergeCell ref="AF173:AH173"/>
    <mergeCell ref="AI173:AK173"/>
    <mergeCell ref="AL173:AN173"/>
    <mergeCell ref="AO173:AQ173"/>
    <mergeCell ref="AR173:AT173"/>
    <mergeCell ref="AU173:AW173"/>
    <mergeCell ref="AX173:AZ173"/>
    <mergeCell ref="BA173:BC173"/>
    <mergeCell ref="BD173:BF173"/>
    <mergeCell ref="BG173:BI173"/>
    <mergeCell ref="BJ173:BL173"/>
    <mergeCell ref="BA170:BC170"/>
    <mergeCell ref="BD170:BF170"/>
    <mergeCell ref="BG170:BI170"/>
    <mergeCell ref="BJ170:BL170"/>
    <mergeCell ref="AI170:AK170"/>
    <mergeCell ref="AL170:AN170"/>
    <mergeCell ref="AO170:AQ170"/>
    <mergeCell ref="AR170:AT170"/>
    <mergeCell ref="AU170:AW170"/>
    <mergeCell ref="AX170:AZ170"/>
    <mergeCell ref="D170:V170"/>
    <mergeCell ref="W170:Y170"/>
    <mergeCell ref="Z170:AB170"/>
    <mergeCell ref="AC170:AE170"/>
    <mergeCell ref="AF170:AH170"/>
    <mergeCell ref="AF114:AJ114"/>
    <mergeCell ref="AK114:AO114"/>
    <mergeCell ref="AP114:AT114"/>
    <mergeCell ref="AU114:AY114"/>
    <mergeCell ref="AZ114:BD114"/>
    <mergeCell ref="BE114:BI114"/>
    <mergeCell ref="BJ114:BN114"/>
    <mergeCell ref="A134:C134"/>
    <mergeCell ref="D134:P134"/>
    <mergeCell ref="Q134:U134"/>
    <mergeCell ref="V134:AE134"/>
    <mergeCell ref="AF134:AJ134"/>
    <mergeCell ref="A236:F236"/>
    <mergeCell ref="G236:S236"/>
    <mergeCell ref="T236:Y236"/>
    <mergeCell ref="Z236:AD236"/>
    <mergeCell ref="AE236:AJ236"/>
    <mergeCell ref="AX227:BB227"/>
    <mergeCell ref="BC227:BG227"/>
    <mergeCell ref="BH227:BL227"/>
    <mergeCell ref="A227:F227"/>
    <mergeCell ref="G227:P227"/>
    <mergeCell ref="Q227:U227"/>
    <mergeCell ref="V227:Y227"/>
    <mergeCell ref="Z227:AD227"/>
    <mergeCell ref="AE227:AI227"/>
    <mergeCell ref="AJ227:AN227"/>
    <mergeCell ref="AO227:AS227"/>
    <mergeCell ref="AO158:AS158"/>
    <mergeCell ref="A173:C173"/>
    <mergeCell ref="D173:V173"/>
    <mergeCell ref="W173:Y173"/>
    <mergeCell ref="Z235:AD235"/>
    <mergeCell ref="AE235:AJ235"/>
    <mergeCell ref="AK235:AP235"/>
    <mergeCell ref="AQ235:AV235"/>
    <mergeCell ref="A234:F234"/>
    <mergeCell ref="G234:S234"/>
    <mergeCell ref="T234:Y234"/>
    <mergeCell ref="Z234:AD234"/>
    <mergeCell ref="AE234:AJ234"/>
    <mergeCell ref="AK234:AP234"/>
    <mergeCell ref="BE231:BL232"/>
    <mergeCell ref="A233:F233"/>
    <mergeCell ref="G233:S233"/>
    <mergeCell ref="T233:Y233"/>
    <mergeCell ref="Z233:AD233"/>
    <mergeCell ref="AP193:AT193"/>
    <mergeCell ref="AU193:AY193"/>
    <mergeCell ref="AZ193:BD193"/>
    <mergeCell ref="A193:F193"/>
    <mergeCell ref="G193:S193"/>
    <mergeCell ref="T193:Z193"/>
    <mergeCell ref="AA193:AE193"/>
    <mergeCell ref="AF193:AJ193"/>
    <mergeCell ref="AK193:AO193"/>
    <mergeCell ref="AK216:AP216"/>
    <mergeCell ref="AQ216:AV216"/>
    <mergeCell ref="AW216:BA216"/>
    <mergeCell ref="BB216:BF216"/>
    <mergeCell ref="AQ212:AV213"/>
    <mergeCell ref="AW212:BF212"/>
    <mergeCell ref="BB201:BF201"/>
    <mergeCell ref="AE233:AJ233"/>
    <mergeCell ref="AP184:AT184"/>
    <mergeCell ref="AU184:AY184"/>
    <mergeCell ref="AZ184:BD184"/>
    <mergeCell ref="BE184:BI184"/>
    <mergeCell ref="BJ184:BN184"/>
    <mergeCell ref="BO184:BS184"/>
    <mergeCell ref="A184:F184"/>
    <mergeCell ref="G184:S184"/>
    <mergeCell ref="T184:Z184"/>
    <mergeCell ref="AA184:AE184"/>
    <mergeCell ref="AF184:AJ184"/>
    <mergeCell ref="AK184:AO184"/>
    <mergeCell ref="BA172:BC172"/>
    <mergeCell ref="BD172:BF172"/>
    <mergeCell ref="BG172:BI172"/>
    <mergeCell ref="BJ172:BL172"/>
    <mergeCell ref="AI172:AK172"/>
    <mergeCell ref="AL172:AN172"/>
    <mergeCell ref="AO172:AQ172"/>
    <mergeCell ref="AR172:AT172"/>
    <mergeCell ref="AU172:AW172"/>
    <mergeCell ref="AX172:AZ172"/>
    <mergeCell ref="AP183:AT183"/>
    <mergeCell ref="AU183:AY183"/>
    <mergeCell ref="AZ183:BD183"/>
    <mergeCell ref="BE183:BI183"/>
    <mergeCell ref="BJ183:BN183"/>
    <mergeCell ref="BO183:BS183"/>
    <mergeCell ref="A183:F183"/>
    <mergeCell ref="G183:S183"/>
    <mergeCell ref="T183:Z183"/>
    <mergeCell ref="Z173:AB173"/>
    <mergeCell ref="AA183:AE183"/>
    <mergeCell ref="BA171:BC171"/>
    <mergeCell ref="BD171:BF171"/>
    <mergeCell ref="BG171:BI171"/>
    <mergeCell ref="BJ171:BL171"/>
    <mergeCell ref="A172:C172"/>
    <mergeCell ref="D172:V172"/>
    <mergeCell ref="W172:Y172"/>
    <mergeCell ref="Z172:AB172"/>
    <mergeCell ref="AC172:AE172"/>
    <mergeCell ref="AF172:AH172"/>
    <mergeCell ref="AI171:AK171"/>
    <mergeCell ref="AL171:AN171"/>
    <mergeCell ref="AO171:AQ171"/>
    <mergeCell ref="AR171:AT171"/>
    <mergeCell ref="AU171:AW171"/>
    <mergeCell ref="AX171:AZ171"/>
    <mergeCell ref="A171:C171"/>
    <mergeCell ref="D171:V171"/>
    <mergeCell ref="W171:Y171"/>
    <mergeCell ref="Z171:AB171"/>
    <mergeCell ref="AC171:AE171"/>
    <mergeCell ref="AF171:AH171"/>
    <mergeCell ref="AF183:AJ183"/>
    <mergeCell ref="AK183:AO183"/>
    <mergeCell ref="AP182:AT182"/>
    <mergeCell ref="AU182:AY182"/>
    <mergeCell ref="AZ182:BD182"/>
    <mergeCell ref="BE182:BI182"/>
    <mergeCell ref="BJ182:BN182"/>
    <mergeCell ref="AP180:AT180"/>
    <mergeCell ref="AU180:AY180"/>
    <mergeCell ref="A155:T155"/>
    <mergeCell ref="U155:Y155"/>
    <mergeCell ref="Z155:AD155"/>
    <mergeCell ref="AI169:AK169"/>
    <mergeCell ref="AL169:AN169"/>
    <mergeCell ref="AO169:AQ169"/>
    <mergeCell ref="AR169:AT169"/>
    <mergeCell ref="AU169:AW169"/>
    <mergeCell ref="AX169:AZ169"/>
    <mergeCell ref="BA168:BC168"/>
    <mergeCell ref="BD168:BF168"/>
    <mergeCell ref="BG168:BI168"/>
    <mergeCell ref="BJ168:BL168"/>
    <mergeCell ref="A169:C169"/>
    <mergeCell ref="D169:V169"/>
    <mergeCell ref="W169:Y169"/>
    <mergeCell ref="Z169:AB169"/>
    <mergeCell ref="AC169:AE169"/>
    <mergeCell ref="AF169:AH169"/>
    <mergeCell ref="AI168:AK168"/>
    <mergeCell ref="AL168:AN168"/>
    <mergeCell ref="AO168:AQ168"/>
    <mergeCell ref="AR168:AT168"/>
    <mergeCell ref="AU168:AW168"/>
    <mergeCell ref="AX168:AZ168"/>
    <mergeCell ref="A168:C168"/>
    <mergeCell ref="D168:V168"/>
    <mergeCell ref="W168:Y168"/>
    <mergeCell ref="Z168:AB168"/>
    <mergeCell ref="AC168:AE168"/>
    <mergeCell ref="BA169:BC169"/>
    <mergeCell ref="BD169:BF169"/>
    <mergeCell ref="U156:Y156"/>
    <mergeCell ref="Z156:AD156"/>
    <mergeCell ref="AE156:AI156"/>
    <mergeCell ref="AJ156:AN156"/>
    <mergeCell ref="AF168:AH168"/>
    <mergeCell ref="AU167:AW167"/>
    <mergeCell ref="AX167:AZ167"/>
    <mergeCell ref="BA167:BC167"/>
    <mergeCell ref="BD167:BF167"/>
    <mergeCell ref="BG167:BI167"/>
    <mergeCell ref="BJ167:BL167"/>
    <mergeCell ref="AC167:AE167"/>
    <mergeCell ref="AF167:AH167"/>
    <mergeCell ref="AI167:AK167"/>
    <mergeCell ref="AL167:AN167"/>
    <mergeCell ref="AO167:AQ167"/>
    <mergeCell ref="AR167:AT167"/>
    <mergeCell ref="AT157:AX157"/>
    <mergeCell ref="AY157:BC157"/>
    <mergeCell ref="BD157:BH157"/>
    <mergeCell ref="BI157:BM157"/>
    <mergeCell ref="BA165:BC165"/>
    <mergeCell ref="BD165:BF165"/>
    <mergeCell ref="BG165:BI165"/>
    <mergeCell ref="BJ165:BL165"/>
    <mergeCell ref="BJ162:BL163"/>
    <mergeCell ref="AE155:AI155"/>
    <mergeCell ref="AJ155:AN155"/>
    <mergeCell ref="AO155:AS155"/>
    <mergeCell ref="BD153:BH153"/>
    <mergeCell ref="BI153:BM153"/>
    <mergeCell ref="BN153:BR153"/>
    <mergeCell ref="A154:T154"/>
    <mergeCell ref="U154:Y154"/>
    <mergeCell ref="Z154:AD154"/>
    <mergeCell ref="AE154:AI154"/>
    <mergeCell ref="AJ154:AN154"/>
    <mergeCell ref="AO154:AS154"/>
    <mergeCell ref="AT154:AX154"/>
    <mergeCell ref="BN157:BR157"/>
    <mergeCell ref="A157:T157"/>
    <mergeCell ref="U157:Y157"/>
    <mergeCell ref="Z157:AD157"/>
    <mergeCell ref="AE157:AI157"/>
    <mergeCell ref="AJ157:AN157"/>
    <mergeCell ref="AO157:AS157"/>
    <mergeCell ref="AO156:AS156"/>
    <mergeCell ref="AT156:AX156"/>
    <mergeCell ref="AY156:BC156"/>
    <mergeCell ref="BD156:BH156"/>
    <mergeCell ref="BI156:BM156"/>
    <mergeCell ref="BN156:BR156"/>
    <mergeCell ref="AT155:AX155"/>
    <mergeCell ref="AY155:BC155"/>
    <mergeCell ref="BD155:BH155"/>
    <mergeCell ref="BI155:BM155"/>
    <mergeCell ref="BN155:BR155"/>
    <mergeCell ref="A156:T156"/>
    <mergeCell ref="AY148:BC148"/>
    <mergeCell ref="BD148:BH148"/>
    <mergeCell ref="BI148:BM148"/>
    <mergeCell ref="BN148:BR148"/>
    <mergeCell ref="A148:T148"/>
    <mergeCell ref="U148:Y148"/>
    <mergeCell ref="AY154:BC154"/>
    <mergeCell ref="BD154:BH154"/>
    <mergeCell ref="BI154:BM154"/>
    <mergeCell ref="BN154:BR154"/>
    <mergeCell ref="A153:T153"/>
    <mergeCell ref="U153:Y153"/>
    <mergeCell ref="Z153:AD153"/>
    <mergeCell ref="AE153:AI153"/>
    <mergeCell ref="AJ153:AN153"/>
    <mergeCell ref="AO153:AS153"/>
    <mergeCell ref="AT153:AX153"/>
    <mergeCell ref="AY153:BC153"/>
    <mergeCell ref="A151:T151"/>
    <mergeCell ref="U151:Y151"/>
    <mergeCell ref="Z151:AD151"/>
    <mergeCell ref="AE151:AI151"/>
    <mergeCell ref="AJ151:AN151"/>
    <mergeCell ref="AO151:AS151"/>
    <mergeCell ref="Z148:AD148"/>
    <mergeCell ref="AE148:AI148"/>
    <mergeCell ref="AJ148:AN148"/>
    <mergeCell ref="AO148:AS148"/>
    <mergeCell ref="AO147:AS147"/>
    <mergeCell ref="AT147:AX147"/>
    <mergeCell ref="AY147:BC147"/>
    <mergeCell ref="BD147:BH147"/>
    <mergeCell ref="BI147:BM147"/>
    <mergeCell ref="BN147:BR147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146:T147"/>
    <mergeCell ref="U146:AD146"/>
    <mergeCell ref="AE146:AN146"/>
    <mergeCell ref="AO146:AX146"/>
    <mergeCell ref="AY146:BH146"/>
    <mergeCell ref="BI146:BR146"/>
    <mergeCell ref="U147:Y147"/>
    <mergeCell ref="Z147:AD147"/>
    <mergeCell ref="AE147:AI147"/>
    <mergeCell ref="AJ147:AN147"/>
    <mergeCell ref="BE142:BI142"/>
    <mergeCell ref="AT148:AX148"/>
    <mergeCell ref="A144:BL144"/>
    <mergeCell ref="A145:BR145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U142:AY142"/>
    <mergeCell ref="AZ142:BD142"/>
    <mergeCell ref="AP142:AT142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V131:AE131"/>
    <mergeCell ref="AF131:AJ131"/>
    <mergeCell ref="AK131:AO131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3:AT133"/>
    <mergeCell ref="AU133:AY133"/>
    <mergeCell ref="AZ133:BD133"/>
    <mergeCell ref="BE133:BI133"/>
    <mergeCell ref="A135:C135"/>
    <mergeCell ref="D135:P135"/>
    <mergeCell ref="Q135:U135"/>
    <mergeCell ref="V135:AE135"/>
    <mergeCell ref="AF135:AJ135"/>
    <mergeCell ref="AK135:AO135"/>
    <mergeCell ref="AK134:AO134"/>
    <mergeCell ref="AP134:AT134"/>
    <mergeCell ref="AU134:AY134"/>
    <mergeCell ref="AZ134:BD134"/>
    <mergeCell ref="BE134:BI134"/>
    <mergeCell ref="AP129:AT129"/>
    <mergeCell ref="AU129:AY129"/>
    <mergeCell ref="AZ129:BD129"/>
    <mergeCell ref="BE129:BI129"/>
    <mergeCell ref="AP126:AT126"/>
    <mergeCell ref="AU126:AY126"/>
    <mergeCell ref="AZ126:BD126"/>
    <mergeCell ref="BE126:BI126"/>
    <mergeCell ref="A124:BL12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A131:C131"/>
    <mergeCell ref="D131:P131"/>
    <mergeCell ref="Q131:U131"/>
    <mergeCell ref="BT122:BX122"/>
    <mergeCell ref="AP122:AT122"/>
    <mergeCell ref="AU122:AY122"/>
    <mergeCell ref="AZ122:BD122"/>
    <mergeCell ref="BE122:BI122"/>
    <mergeCell ref="BJ122:BN122"/>
    <mergeCell ref="BO122:BS122"/>
    <mergeCell ref="BE121:BI121"/>
    <mergeCell ref="BJ121:BN121"/>
    <mergeCell ref="BO121:BS121"/>
    <mergeCell ref="BT121:BX121"/>
    <mergeCell ref="A122:C122"/>
    <mergeCell ref="D122:P122"/>
    <mergeCell ref="Q122:U122"/>
    <mergeCell ref="V122:AE122"/>
    <mergeCell ref="AF122:AJ122"/>
    <mergeCell ref="AK122:AO122"/>
    <mergeCell ref="AP130:AT130"/>
    <mergeCell ref="AU130:AY130"/>
    <mergeCell ref="AZ130:BD130"/>
    <mergeCell ref="BE130:BI130"/>
    <mergeCell ref="AP128:AT128"/>
    <mergeCell ref="AU128:AY128"/>
    <mergeCell ref="AZ128:BD128"/>
    <mergeCell ref="BE128:BI128"/>
    <mergeCell ref="A129:C129"/>
    <mergeCell ref="BT120:BX120"/>
    <mergeCell ref="A121:C121"/>
    <mergeCell ref="D121:P121"/>
    <mergeCell ref="Q121:U121"/>
    <mergeCell ref="V121:AE121"/>
    <mergeCell ref="AF121:AJ121"/>
    <mergeCell ref="AK121:AO121"/>
    <mergeCell ref="AP121:AT121"/>
    <mergeCell ref="AU121:AY121"/>
    <mergeCell ref="AZ121:BD121"/>
    <mergeCell ref="AP120:AT120"/>
    <mergeCell ref="AU120:AY120"/>
    <mergeCell ref="AZ120:BD120"/>
    <mergeCell ref="BE120:BI120"/>
    <mergeCell ref="BJ120:BN120"/>
    <mergeCell ref="BO120:BS120"/>
    <mergeCell ref="BE119:BI119"/>
    <mergeCell ref="BJ119:BN119"/>
    <mergeCell ref="BO119:BS119"/>
    <mergeCell ref="BT119:BX119"/>
    <mergeCell ref="A120:C120"/>
    <mergeCell ref="D120:P120"/>
    <mergeCell ref="Q120:U120"/>
    <mergeCell ref="V120:AE120"/>
    <mergeCell ref="AF120:AJ120"/>
    <mergeCell ref="AK120:AO120"/>
    <mergeCell ref="BT118:BX118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AP118:AT118"/>
    <mergeCell ref="AU118:AY118"/>
    <mergeCell ref="AZ118:BD118"/>
    <mergeCell ref="BE118:BI118"/>
    <mergeCell ref="BJ118:BN118"/>
    <mergeCell ref="BO118:BS118"/>
    <mergeCell ref="BE117:BI117"/>
    <mergeCell ref="BJ117:BN117"/>
    <mergeCell ref="BO117:BS117"/>
    <mergeCell ref="BT117:BX117"/>
    <mergeCell ref="A118:C118"/>
    <mergeCell ref="D118:P118"/>
    <mergeCell ref="Q118:U118"/>
    <mergeCell ref="V118:AE118"/>
    <mergeCell ref="AF118:AJ118"/>
    <mergeCell ref="AK118:AO118"/>
    <mergeCell ref="BT116:BX116"/>
    <mergeCell ref="A117:C117"/>
    <mergeCell ref="D117:P117"/>
    <mergeCell ref="Q117:U117"/>
    <mergeCell ref="V117:AE117"/>
    <mergeCell ref="AF117:AJ117"/>
    <mergeCell ref="AK117:AO117"/>
    <mergeCell ref="AP117:AT117"/>
    <mergeCell ref="AU117:AY117"/>
    <mergeCell ref="AZ117:BD117"/>
    <mergeCell ref="AP116:AT116"/>
    <mergeCell ref="AU116:AY116"/>
    <mergeCell ref="AZ116:BD116"/>
    <mergeCell ref="BE116:BI116"/>
    <mergeCell ref="BJ116:BN116"/>
    <mergeCell ref="BO116:BS116"/>
    <mergeCell ref="BE115:BI115"/>
    <mergeCell ref="BJ115:BN115"/>
    <mergeCell ref="BO115:BS115"/>
    <mergeCell ref="BT115:BX115"/>
    <mergeCell ref="A116:C116"/>
    <mergeCell ref="D116:P116"/>
    <mergeCell ref="Q116:U116"/>
    <mergeCell ref="V116:AE116"/>
    <mergeCell ref="AF116:AJ116"/>
    <mergeCell ref="AK116:AO116"/>
    <mergeCell ref="BT113:BX113"/>
    <mergeCell ref="A115:C115"/>
    <mergeCell ref="D115:P115"/>
    <mergeCell ref="Q115:U115"/>
    <mergeCell ref="V115:AE115"/>
    <mergeCell ref="AF115:AJ115"/>
    <mergeCell ref="AK115:AO115"/>
    <mergeCell ref="AP115:AT115"/>
    <mergeCell ref="AU115:AY115"/>
    <mergeCell ref="AZ115:BD115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O114:BS114"/>
    <mergeCell ref="BT114:BX114"/>
    <mergeCell ref="A114:C114"/>
    <mergeCell ref="D114:P114"/>
    <mergeCell ref="Q114:U114"/>
    <mergeCell ref="V114:AE114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AU110:AY110"/>
    <mergeCell ref="AZ110:BD110"/>
    <mergeCell ref="BE110:BI110"/>
    <mergeCell ref="BJ110:BN110"/>
    <mergeCell ref="BO110:BS110"/>
    <mergeCell ref="BT110:BX110"/>
    <mergeCell ref="A110:C110"/>
    <mergeCell ref="D110:P110"/>
    <mergeCell ref="Q110:U110"/>
    <mergeCell ref="V110:AE110"/>
    <mergeCell ref="AF110:AJ110"/>
    <mergeCell ref="AK110:AO110"/>
    <mergeCell ref="AP110:AT110"/>
    <mergeCell ref="A100:C100"/>
    <mergeCell ref="D100:T100"/>
    <mergeCell ref="U100:Y100"/>
    <mergeCell ref="Z100:AD100"/>
    <mergeCell ref="AE100:AI100"/>
    <mergeCell ref="AJ100:AN100"/>
    <mergeCell ref="AO100:AS100"/>
    <mergeCell ref="BT109:BX109"/>
    <mergeCell ref="BT108:BX108"/>
    <mergeCell ref="BT107:BX107"/>
    <mergeCell ref="AP107:AT107"/>
    <mergeCell ref="AU107:AY107"/>
    <mergeCell ref="AZ107:BD107"/>
    <mergeCell ref="BE107:BI107"/>
    <mergeCell ref="BJ107:BN107"/>
    <mergeCell ref="BO107:BS107"/>
    <mergeCell ref="A107:C107"/>
    <mergeCell ref="D107:P107"/>
    <mergeCell ref="Q107:U107"/>
    <mergeCell ref="BQ91:BT91"/>
    <mergeCell ref="BU91:BY91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X91:BA91"/>
    <mergeCell ref="A72:D72"/>
    <mergeCell ref="E72:W72"/>
    <mergeCell ref="X72:AB72"/>
    <mergeCell ref="AC72:AG72"/>
    <mergeCell ref="AH72:AL72"/>
    <mergeCell ref="AM72:AQ72"/>
    <mergeCell ref="AR72:AV72"/>
    <mergeCell ref="AW72:BA72"/>
    <mergeCell ref="BB72:BF72"/>
    <mergeCell ref="BQ90:BT90"/>
    <mergeCell ref="BU90:BY90"/>
    <mergeCell ref="AX89:BA89"/>
    <mergeCell ref="BB89:BF89"/>
    <mergeCell ref="BG89:BK89"/>
    <mergeCell ref="BL89:BP89"/>
    <mergeCell ref="BQ89:BT89"/>
    <mergeCell ref="BU89:BY89"/>
    <mergeCell ref="BQ88:BT88"/>
    <mergeCell ref="BU88:BY88"/>
    <mergeCell ref="A89:C89"/>
    <mergeCell ref="D89:T89"/>
    <mergeCell ref="BB55:BF55"/>
    <mergeCell ref="BG55:BK55"/>
    <mergeCell ref="BL55:BP55"/>
    <mergeCell ref="BQ55:BT55"/>
    <mergeCell ref="BU55:BY55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BG44:BK44"/>
    <mergeCell ref="BG43:BK43"/>
    <mergeCell ref="A44:D44"/>
    <mergeCell ref="E44:W44"/>
    <mergeCell ref="X44:AB44"/>
    <mergeCell ref="AC44:AG44"/>
    <mergeCell ref="AH44:AL44"/>
    <mergeCell ref="AM44:AQ44"/>
    <mergeCell ref="AR44:AV44"/>
    <mergeCell ref="AW44:BA44"/>
    <mergeCell ref="BB44:BF44"/>
    <mergeCell ref="BL53:BP53"/>
    <mergeCell ref="BQ53:BT53"/>
    <mergeCell ref="BU53:BY53"/>
    <mergeCell ref="A54:D54"/>
    <mergeCell ref="E54:T54"/>
    <mergeCell ref="U54:Y54"/>
    <mergeCell ref="Z54:AD54"/>
    <mergeCell ref="AR39:AV39"/>
    <mergeCell ref="A36:BK36"/>
    <mergeCell ref="A37:D38"/>
    <mergeCell ref="E37:W38"/>
    <mergeCell ref="X37:AQ37"/>
    <mergeCell ref="AR37:BK37"/>
    <mergeCell ref="X38:AB38"/>
    <mergeCell ref="AC38:AG38"/>
    <mergeCell ref="BU33:BY33"/>
    <mergeCell ref="AS33:AW33"/>
    <mergeCell ref="AX33:BA33"/>
    <mergeCell ref="BB33:BF33"/>
    <mergeCell ref="BG33:BK33"/>
    <mergeCell ref="BL33:BP33"/>
    <mergeCell ref="BQ33:BT33"/>
    <mergeCell ref="AW41:BA41"/>
    <mergeCell ref="BB41:BF41"/>
    <mergeCell ref="BG41:BK41"/>
    <mergeCell ref="AW39:BA39"/>
    <mergeCell ref="BB39:BF39"/>
    <mergeCell ref="BG39:BK39"/>
    <mergeCell ref="AW38:BA38"/>
    <mergeCell ref="BB38:BF38"/>
    <mergeCell ref="BG38:BK38"/>
    <mergeCell ref="A39:D39"/>
    <mergeCell ref="AH38:AL38"/>
    <mergeCell ref="AM38:AQ38"/>
    <mergeCell ref="AR38:AV38"/>
    <mergeCell ref="A251:AA251"/>
    <mergeCell ref="AH251:AP251"/>
    <mergeCell ref="AU251:BF251"/>
    <mergeCell ref="AH252:AP252"/>
    <mergeCell ref="AU252:BF252"/>
    <mergeCell ref="A31:D31"/>
    <mergeCell ref="E31:T31"/>
    <mergeCell ref="U31:Y31"/>
    <mergeCell ref="Z31:AD31"/>
    <mergeCell ref="AE31:AH31"/>
    <mergeCell ref="A244:BL244"/>
    <mergeCell ref="A248:AA248"/>
    <mergeCell ref="AH248:AP248"/>
    <mergeCell ref="AU248:BF248"/>
    <mergeCell ref="AH249:AP249"/>
    <mergeCell ref="AU249:BF249"/>
    <mergeCell ref="AW235:BD235"/>
    <mergeCell ref="BE235:BL235"/>
    <mergeCell ref="A238:BL238"/>
    <mergeCell ref="A239:BL239"/>
    <mergeCell ref="A242:BL242"/>
    <mergeCell ref="A243:BL243"/>
    <mergeCell ref="AK236:AP236"/>
    <mergeCell ref="AQ236:AV236"/>
    <mergeCell ref="AW236:BD236"/>
    <mergeCell ref="BE236:BL236"/>
    <mergeCell ref="AQ234:AV234"/>
    <mergeCell ref="AW234:BD234"/>
    <mergeCell ref="BE234:BL234"/>
    <mergeCell ref="A235:F235"/>
    <mergeCell ref="G235:S235"/>
    <mergeCell ref="T235:Y235"/>
    <mergeCell ref="AK233:AP233"/>
    <mergeCell ref="AQ233:AV233"/>
    <mergeCell ref="AW233:BD233"/>
    <mergeCell ref="BE233:BL233"/>
    <mergeCell ref="A229:BL229"/>
    <mergeCell ref="A230:BL230"/>
    <mergeCell ref="A231:F232"/>
    <mergeCell ref="G231:S232"/>
    <mergeCell ref="T231:Y232"/>
    <mergeCell ref="Z231:AD232"/>
    <mergeCell ref="AE231:AJ232"/>
    <mergeCell ref="AK231:AP232"/>
    <mergeCell ref="AQ231:AV232"/>
    <mergeCell ref="AW231:BD232"/>
    <mergeCell ref="AJ226:AN226"/>
    <mergeCell ref="AO226:AS226"/>
    <mergeCell ref="AT226:AW226"/>
    <mergeCell ref="AX226:BB226"/>
    <mergeCell ref="BC226:BG226"/>
    <mergeCell ref="BH226:BL226"/>
    <mergeCell ref="A226:F226"/>
    <mergeCell ref="G226:P226"/>
    <mergeCell ref="Q226:U226"/>
    <mergeCell ref="V226:Y226"/>
    <mergeCell ref="Z226:AD226"/>
    <mergeCell ref="AE226:AI226"/>
    <mergeCell ref="AT227:AW227"/>
    <mergeCell ref="AJ225:AN225"/>
    <mergeCell ref="AO225:AS225"/>
    <mergeCell ref="AT225:AW225"/>
    <mergeCell ref="AX225:BB225"/>
    <mergeCell ref="BC225:BG225"/>
    <mergeCell ref="BH225:BL225"/>
    <mergeCell ref="A225:F225"/>
    <mergeCell ref="G225:P225"/>
    <mergeCell ref="Q225:U225"/>
    <mergeCell ref="V225:Y225"/>
    <mergeCell ref="Z225:AD225"/>
    <mergeCell ref="AE225:AI225"/>
    <mergeCell ref="AJ224:AN224"/>
    <mergeCell ref="AO224:AS224"/>
    <mergeCell ref="AT224:AW224"/>
    <mergeCell ref="AX224:BB224"/>
    <mergeCell ref="BC224:BG224"/>
    <mergeCell ref="BH224:BL224"/>
    <mergeCell ref="A224:F224"/>
    <mergeCell ref="G224:P224"/>
    <mergeCell ref="Q224:U224"/>
    <mergeCell ref="V224:Y224"/>
    <mergeCell ref="Z224:AD224"/>
    <mergeCell ref="AE224:AI224"/>
    <mergeCell ref="AT222:AW223"/>
    <mergeCell ref="AX222:BG222"/>
    <mergeCell ref="BH222:BL223"/>
    <mergeCell ref="Z223:AD223"/>
    <mergeCell ref="AE223:AI223"/>
    <mergeCell ref="AX223:BB223"/>
    <mergeCell ref="BC223:BG223"/>
    <mergeCell ref="A220:BL220"/>
    <mergeCell ref="A221:F223"/>
    <mergeCell ref="G221:P223"/>
    <mergeCell ref="Q221:AN221"/>
    <mergeCell ref="AO221:BL221"/>
    <mergeCell ref="Q222:U223"/>
    <mergeCell ref="V222:Y223"/>
    <mergeCell ref="Z222:AI222"/>
    <mergeCell ref="AJ222:AN223"/>
    <mergeCell ref="AO222:AS223"/>
    <mergeCell ref="BG216:BL216"/>
    <mergeCell ref="A219:BL219"/>
    <mergeCell ref="BG217:BL217"/>
    <mergeCell ref="AK215:AP215"/>
    <mergeCell ref="AQ215:AV215"/>
    <mergeCell ref="AW215:BA215"/>
    <mergeCell ref="BB215:BF215"/>
    <mergeCell ref="BG215:BL215"/>
    <mergeCell ref="A216:F216"/>
    <mergeCell ref="G216:S216"/>
    <mergeCell ref="T216:Y216"/>
    <mergeCell ref="Z216:AD216"/>
    <mergeCell ref="AE216:AJ216"/>
    <mergeCell ref="AK214:AP214"/>
    <mergeCell ref="AQ214:AV214"/>
    <mergeCell ref="AW214:BA214"/>
    <mergeCell ref="BB214:BF214"/>
    <mergeCell ref="BG214:BL214"/>
    <mergeCell ref="A215:F215"/>
    <mergeCell ref="G215:S215"/>
    <mergeCell ref="T215:Y215"/>
    <mergeCell ref="Z215:AD215"/>
    <mergeCell ref="AE215:AJ215"/>
    <mergeCell ref="A217:F217"/>
    <mergeCell ref="G217:S217"/>
    <mergeCell ref="T217:Y217"/>
    <mergeCell ref="Z217:AD217"/>
    <mergeCell ref="AE217:AJ217"/>
    <mergeCell ref="AK217:AP217"/>
    <mergeCell ref="AQ217:AV217"/>
    <mergeCell ref="AW217:BA217"/>
    <mergeCell ref="BB217:BF217"/>
    <mergeCell ref="BG212:BL213"/>
    <mergeCell ref="AW213:BA213"/>
    <mergeCell ref="BB213:BF213"/>
    <mergeCell ref="A214:F214"/>
    <mergeCell ref="G214:S214"/>
    <mergeCell ref="T214:Y214"/>
    <mergeCell ref="Z214:AD214"/>
    <mergeCell ref="AE214:AJ214"/>
    <mergeCell ref="A212:F213"/>
    <mergeCell ref="G212:S213"/>
    <mergeCell ref="T212:Y213"/>
    <mergeCell ref="Z212:AD213"/>
    <mergeCell ref="AE212:AJ213"/>
    <mergeCell ref="AK212:AP213"/>
    <mergeCell ref="BP202:BS202"/>
    <mergeCell ref="A205:BL205"/>
    <mergeCell ref="A206:BL206"/>
    <mergeCell ref="A209:BL209"/>
    <mergeCell ref="A210:BL210"/>
    <mergeCell ref="A211:BL211"/>
    <mergeCell ref="AO202:AR202"/>
    <mergeCell ref="AS202:AW202"/>
    <mergeCell ref="AX202:BA202"/>
    <mergeCell ref="BB202:BF202"/>
    <mergeCell ref="BG202:BJ202"/>
    <mergeCell ref="BK202:BO202"/>
    <mergeCell ref="BG201:BJ201"/>
    <mergeCell ref="BK201:BO201"/>
    <mergeCell ref="BP201:BS201"/>
    <mergeCell ref="A202:M202"/>
    <mergeCell ref="N202:U202"/>
    <mergeCell ref="V202:Z202"/>
    <mergeCell ref="AA202:AE202"/>
    <mergeCell ref="AF202:AI202"/>
    <mergeCell ref="AJ202:AN202"/>
    <mergeCell ref="BP200:BS200"/>
    <mergeCell ref="A201:M201"/>
    <mergeCell ref="N201:U201"/>
    <mergeCell ref="V201:Z201"/>
    <mergeCell ref="AA201:AE201"/>
    <mergeCell ref="AF201:AI201"/>
    <mergeCell ref="AJ201:AN201"/>
    <mergeCell ref="AO201:AR201"/>
    <mergeCell ref="AS201:AW201"/>
    <mergeCell ref="AX201:BA201"/>
    <mergeCell ref="AO200:AR200"/>
    <mergeCell ref="AS200:AW200"/>
    <mergeCell ref="AX200:BA200"/>
    <mergeCell ref="BB200:BF200"/>
    <mergeCell ref="BG200:BJ200"/>
    <mergeCell ref="BK200:BO200"/>
    <mergeCell ref="BG199:BJ199"/>
    <mergeCell ref="BK199:BO199"/>
    <mergeCell ref="BP199:BS199"/>
    <mergeCell ref="A200:M200"/>
    <mergeCell ref="N200:U200"/>
    <mergeCell ref="V200:Z200"/>
    <mergeCell ref="AA200:AE200"/>
    <mergeCell ref="AF200:AI200"/>
    <mergeCell ref="AJ200:AN200"/>
    <mergeCell ref="AA199:AE199"/>
    <mergeCell ref="AF199:AI199"/>
    <mergeCell ref="AJ199:AN199"/>
    <mergeCell ref="AO199:AR199"/>
    <mergeCell ref="AS199:AW199"/>
    <mergeCell ref="AX199:BA199"/>
    <mergeCell ref="A196:BL196"/>
    <mergeCell ref="A197:BM197"/>
    <mergeCell ref="A198:M199"/>
    <mergeCell ref="N198:U199"/>
    <mergeCell ref="V198:Z199"/>
    <mergeCell ref="AA198:AI198"/>
    <mergeCell ref="AJ198:AR198"/>
    <mergeCell ref="AS198:BA198"/>
    <mergeCell ref="BB198:BJ198"/>
    <mergeCell ref="BK198:BS198"/>
    <mergeCell ref="BB199:BF199"/>
    <mergeCell ref="AZ191:BD191"/>
    <mergeCell ref="A192:F192"/>
    <mergeCell ref="G192:S192"/>
    <mergeCell ref="T192:Z192"/>
    <mergeCell ref="AA192:AE192"/>
    <mergeCell ref="AF192:AJ192"/>
    <mergeCell ref="AK192:AO192"/>
    <mergeCell ref="AP192:AT192"/>
    <mergeCell ref="AU192:AY192"/>
    <mergeCell ref="AZ192:BD192"/>
    <mergeCell ref="AU190:AY190"/>
    <mergeCell ref="AZ190:BD190"/>
    <mergeCell ref="A191:F191"/>
    <mergeCell ref="G191:S191"/>
    <mergeCell ref="T191:Z191"/>
    <mergeCell ref="AA191:AE191"/>
    <mergeCell ref="AF191:AJ191"/>
    <mergeCell ref="AK191:AO191"/>
    <mergeCell ref="AP191:AT191"/>
    <mergeCell ref="AU191:AY191"/>
    <mergeCell ref="AP189:AT189"/>
    <mergeCell ref="AU189:AY189"/>
    <mergeCell ref="AZ189:BD189"/>
    <mergeCell ref="A190:F190"/>
    <mergeCell ref="G190:S190"/>
    <mergeCell ref="T190:Z190"/>
    <mergeCell ref="AA190:AE190"/>
    <mergeCell ref="AF190:AJ190"/>
    <mergeCell ref="AK190:AO190"/>
    <mergeCell ref="AP190:AT190"/>
    <mergeCell ref="A186:BL186"/>
    <mergeCell ref="A187:BD187"/>
    <mergeCell ref="A188:F189"/>
    <mergeCell ref="G188:S189"/>
    <mergeCell ref="T188:Z189"/>
    <mergeCell ref="AA188:AO188"/>
    <mergeCell ref="AP188:BD188"/>
    <mergeCell ref="AA189:AE189"/>
    <mergeCell ref="AF189:AJ189"/>
    <mergeCell ref="AK189:AO189"/>
    <mergeCell ref="BO182:BS182"/>
    <mergeCell ref="A182:F182"/>
    <mergeCell ref="G182:S182"/>
    <mergeCell ref="T182:Z182"/>
    <mergeCell ref="AA182:AE182"/>
    <mergeCell ref="AF182:AJ182"/>
    <mergeCell ref="AK182:AO182"/>
    <mergeCell ref="AP181:AT181"/>
    <mergeCell ref="AU181:AY181"/>
    <mergeCell ref="AZ181:BD181"/>
    <mergeCell ref="BE181:BI181"/>
    <mergeCell ref="BJ181:BN181"/>
    <mergeCell ref="BO181:BS181"/>
    <mergeCell ref="A181:F181"/>
    <mergeCell ref="G181:S181"/>
    <mergeCell ref="T181:Z181"/>
    <mergeCell ref="AA181:AE181"/>
    <mergeCell ref="AF181:AJ181"/>
    <mergeCell ref="AK181:AO181"/>
    <mergeCell ref="AZ180:BD180"/>
    <mergeCell ref="BE180:BI180"/>
    <mergeCell ref="BJ180:BN180"/>
    <mergeCell ref="BO180:BS180"/>
    <mergeCell ref="A178:BS178"/>
    <mergeCell ref="A179:F180"/>
    <mergeCell ref="G179:S180"/>
    <mergeCell ref="T179:Z180"/>
    <mergeCell ref="AA179:AO179"/>
    <mergeCell ref="AP179:BD179"/>
    <mergeCell ref="BE179:BS179"/>
    <mergeCell ref="AA180:AE180"/>
    <mergeCell ref="AF180:AJ180"/>
    <mergeCell ref="AK180:AO180"/>
    <mergeCell ref="BA166:BC166"/>
    <mergeCell ref="BD166:BF166"/>
    <mergeCell ref="BG166:BI166"/>
    <mergeCell ref="BJ166:BL166"/>
    <mergeCell ref="A176:BL176"/>
    <mergeCell ref="A177:BS177"/>
    <mergeCell ref="A167:C167"/>
    <mergeCell ref="D167:V167"/>
    <mergeCell ref="W167:Y167"/>
    <mergeCell ref="Z167:AB167"/>
    <mergeCell ref="AI166:AK166"/>
    <mergeCell ref="AL166:AN166"/>
    <mergeCell ref="AO166:AQ166"/>
    <mergeCell ref="AR166:AT166"/>
    <mergeCell ref="AU166:AW166"/>
    <mergeCell ref="AX166:AZ166"/>
    <mergeCell ref="A166:C166"/>
    <mergeCell ref="D166:V166"/>
    <mergeCell ref="A165:C165"/>
    <mergeCell ref="D165:V165"/>
    <mergeCell ref="W165:Y165"/>
    <mergeCell ref="Z165:AB165"/>
    <mergeCell ref="AC165:AE165"/>
    <mergeCell ref="AF165:AH165"/>
    <mergeCell ref="AI164:AK164"/>
    <mergeCell ref="AL164:AN164"/>
    <mergeCell ref="AO164:AQ164"/>
    <mergeCell ref="AR164:AT164"/>
    <mergeCell ref="AU164:AW164"/>
    <mergeCell ref="AX164:AZ164"/>
    <mergeCell ref="A164:C164"/>
    <mergeCell ref="D164:V164"/>
    <mergeCell ref="W164:Y164"/>
    <mergeCell ref="Z164:AB164"/>
    <mergeCell ref="AC164:AE164"/>
    <mergeCell ref="AF164:AH164"/>
    <mergeCell ref="BA162:BC163"/>
    <mergeCell ref="BD162:BF163"/>
    <mergeCell ref="BG162:BI163"/>
    <mergeCell ref="W166:Y166"/>
    <mergeCell ref="Z166:AB166"/>
    <mergeCell ref="AC166:AE166"/>
    <mergeCell ref="AF166:AH166"/>
    <mergeCell ref="AI165:AK165"/>
    <mergeCell ref="AL165:AN165"/>
    <mergeCell ref="AO165:AQ165"/>
    <mergeCell ref="AR165:AT165"/>
    <mergeCell ref="AU165:AW165"/>
    <mergeCell ref="AX165:AZ165"/>
    <mergeCell ref="BA164:BC164"/>
    <mergeCell ref="BD164:BF164"/>
    <mergeCell ref="BG164:BI164"/>
    <mergeCell ref="BJ164:BL164"/>
    <mergeCell ref="A161:C163"/>
    <mergeCell ref="D161:V163"/>
    <mergeCell ref="W161:AH161"/>
    <mergeCell ref="AI161:AT161"/>
    <mergeCell ref="AU161:AZ161"/>
    <mergeCell ref="BA161:BF161"/>
    <mergeCell ref="A160:BL160"/>
    <mergeCell ref="AT151:AX151"/>
    <mergeCell ref="AY151:BC151"/>
    <mergeCell ref="BD151:BH151"/>
    <mergeCell ref="BI151:BM151"/>
    <mergeCell ref="A150:T150"/>
    <mergeCell ref="U150:Y150"/>
    <mergeCell ref="Z150:AD150"/>
    <mergeCell ref="AE150:AI150"/>
    <mergeCell ref="AJ150:AN150"/>
    <mergeCell ref="AO150:AS150"/>
    <mergeCell ref="W163:Y163"/>
    <mergeCell ref="Z163:AB163"/>
    <mergeCell ref="AC163:AE163"/>
    <mergeCell ref="AF163:AH163"/>
    <mergeCell ref="AI163:AK163"/>
    <mergeCell ref="AL163:AN163"/>
    <mergeCell ref="AO163:AQ163"/>
    <mergeCell ref="AR163:AT163"/>
    <mergeCell ref="BG161:BL161"/>
    <mergeCell ref="W162:AB162"/>
    <mergeCell ref="AC162:AH162"/>
    <mergeCell ref="AI162:AN162"/>
    <mergeCell ref="AO162:AT162"/>
    <mergeCell ref="AU162:AW163"/>
    <mergeCell ref="AX162:AZ163"/>
    <mergeCell ref="AO149:AS149"/>
    <mergeCell ref="AT149:AX149"/>
    <mergeCell ref="AY149:BC149"/>
    <mergeCell ref="BD149:BH149"/>
    <mergeCell ref="BI149:BM149"/>
    <mergeCell ref="BN149:BR149"/>
    <mergeCell ref="A149:T149"/>
    <mergeCell ref="U149:Y149"/>
    <mergeCell ref="Z149:AD149"/>
    <mergeCell ref="AE149:AI149"/>
    <mergeCell ref="AJ149:AN149"/>
    <mergeCell ref="BN151:BR151"/>
    <mergeCell ref="A152:T152"/>
    <mergeCell ref="U152:Y152"/>
    <mergeCell ref="Z152:AD152"/>
    <mergeCell ref="AE152:AI152"/>
    <mergeCell ref="AJ152:AN152"/>
    <mergeCell ref="AO152:AS152"/>
    <mergeCell ref="AT152:AX152"/>
    <mergeCell ref="AY152:BC152"/>
    <mergeCell ref="BD152:BH152"/>
    <mergeCell ref="BI152:BM152"/>
    <mergeCell ref="BN152:BR152"/>
    <mergeCell ref="AT150:AX150"/>
    <mergeCell ref="AY150:BC150"/>
    <mergeCell ref="BD150:BH150"/>
    <mergeCell ref="BI150:BM150"/>
    <mergeCell ref="BN150:BR150"/>
    <mergeCell ref="D129:P129"/>
    <mergeCell ref="Q129:U129"/>
    <mergeCell ref="V129:AE129"/>
    <mergeCell ref="AF129:AJ129"/>
    <mergeCell ref="AK129:AO129"/>
    <mergeCell ref="A130:C130"/>
    <mergeCell ref="D130:P130"/>
    <mergeCell ref="Q130:U130"/>
    <mergeCell ref="V130:AE130"/>
    <mergeCell ref="AF130:AJ130"/>
    <mergeCell ref="AK130:AO130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127:C127"/>
    <mergeCell ref="D127:P127"/>
    <mergeCell ref="Q127:U127"/>
    <mergeCell ref="V127:AE127"/>
    <mergeCell ref="AF127:AJ127"/>
    <mergeCell ref="AK127:AO127"/>
    <mergeCell ref="A125:C126"/>
    <mergeCell ref="D125:P126"/>
    <mergeCell ref="Q125:U126"/>
    <mergeCell ref="V125:AE126"/>
    <mergeCell ref="AF125:AT125"/>
    <mergeCell ref="AU125:BI125"/>
    <mergeCell ref="AF126:AJ126"/>
    <mergeCell ref="AK126:AO126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A109:C109"/>
    <mergeCell ref="D109:P109"/>
    <mergeCell ref="Q109:U109"/>
    <mergeCell ref="V109:AE109"/>
    <mergeCell ref="AF109:AJ109"/>
    <mergeCell ref="AK109:AO109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V107:AE107"/>
    <mergeCell ref="AF107:AJ107"/>
    <mergeCell ref="AK107:AO107"/>
    <mergeCell ref="BJ105:BX105"/>
    <mergeCell ref="AF106:AJ106"/>
    <mergeCell ref="AK106:AO106"/>
    <mergeCell ref="AP106:AT106"/>
    <mergeCell ref="AU106:AY106"/>
    <mergeCell ref="AZ106:BD106"/>
    <mergeCell ref="BE106:BI106"/>
    <mergeCell ref="BJ106:BN106"/>
    <mergeCell ref="BO106:BS106"/>
    <mergeCell ref="BT106:BX106"/>
    <mergeCell ref="A105:C106"/>
    <mergeCell ref="D105:P106"/>
    <mergeCell ref="Q105:U106"/>
    <mergeCell ref="V105:AE106"/>
    <mergeCell ref="AF105:AT105"/>
    <mergeCell ref="AU105:BI105"/>
    <mergeCell ref="AO99:AS99"/>
    <mergeCell ref="AT99:AX99"/>
    <mergeCell ref="AY99:BC99"/>
    <mergeCell ref="BD99:BH99"/>
    <mergeCell ref="A103:BL103"/>
    <mergeCell ref="A104:BL104"/>
    <mergeCell ref="AT100:AX100"/>
    <mergeCell ref="AY100:BC100"/>
    <mergeCell ref="BD100:BH100"/>
    <mergeCell ref="AO98:AS98"/>
    <mergeCell ref="AT98:AX98"/>
    <mergeCell ref="AY98:BC98"/>
    <mergeCell ref="BD98:BH98"/>
    <mergeCell ref="A99:C99"/>
    <mergeCell ref="D99:T99"/>
    <mergeCell ref="U99:Y99"/>
    <mergeCell ref="Z99:AD99"/>
    <mergeCell ref="AE99:AI99"/>
    <mergeCell ref="AJ99:AN99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97:C97"/>
    <mergeCell ref="D97:T97"/>
    <mergeCell ref="U97:Y97"/>
    <mergeCell ref="Z97:AD97"/>
    <mergeCell ref="AE97:AI97"/>
    <mergeCell ref="AJ97:AN97"/>
    <mergeCell ref="AE96:AI96"/>
    <mergeCell ref="AJ96:AN96"/>
    <mergeCell ref="AO96:AS96"/>
    <mergeCell ref="AT96:AX96"/>
    <mergeCell ref="AY96:BC96"/>
    <mergeCell ref="BD96:BH96"/>
    <mergeCell ref="A93:BL93"/>
    <mergeCell ref="A94:BH94"/>
    <mergeCell ref="A95:C96"/>
    <mergeCell ref="D95:T96"/>
    <mergeCell ref="U95:AN95"/>
    <mergeCell ref="AO95:BH95"/>
    <mergeCell ref="U96:Y96"/>
    <mergeCell ref="Z96:AD96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BB91:BF91"/>
    <mergeCell ref="BG91:BK91"/>
    <mergeCell ref="BL91:BP91"/>
    <mergeCell ref="U89:Y89"/>
    <mergeCell ref="Z89:AD89"/>
    <mergeCell ref="AE89:AH89"/>
    <mergeCell ref="AI89:AM89"/>
    <mergeCell ref="AN89:AR89"/>
    <mergeCell ref="AS89:AW89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U87:Y87"/>
    <mergeCell ref="Z87:AD87"/>
    <mergeCell ref="AE87:AH87"/>
    <mergeCell ref="AI87:AM87"/>
    <mergeCell ref="AN87:AR87"/>
    <mergeCell ref="AS87:AW87"/>
    <mergeCell ref="BB80:BF80"/>
    <mergeCell ref="BG80:BK80"/>
    <mergeCell ref="A83:BL83"/>
    <mergeCell ref="A84:BL84"/>
    <mergeCell ref="A85:BY85"/>
    <mergeCell ref="A86:C87"/>
    <mergeCell ref="D86:T87"/>
    <mergeCell ref="U86:AM86"/>
    <mergeCell ref="AN86:BF86"/>
    <mergeCell ref="BG86:BY86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BB78:BF78"/>
    <mergeCell ref="BG78:BK78"/>
    <mergeCell ref="A79:E79"/>
    <mergeCell ref="F79:W79"/>
    <mergeCell ref="X79:AB79"/>
    <mergeCell ref="AC79:AG79"/>
    <mergeCell ref="AH79:AL79"/>
    <mergeCell ref="AM79:AQ79"/>
    <mergeCell ref="AR79:AV79"/>
    <mergeCell ref="AW79:BA79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A76:E77"/>
    <mergeCell ref="F76:W77"/>
    <mergeCell ref="X76:AQ76"/>
    <mergeCell ref="AR76:BK76"/>
    <mergeCell ref="X77:AB77"/>
    <mergeCell ref="AC77:AG77"/>
    <mergeCell ref="AH77:AL77"/>
    <mergeCell ref="AM77:AQ77"/>
    <mergeCell ref="AR77:AV77"/>
    <mergeCell ref="AW77:BA77"/>
    <mergeCell ref="AR71:AV71"/>
    <mergeCell ref="AW71:BA71"/>
    <mergeCell ref="BB71:BF71"/>
    <mergeCell ref="BG71:BK71"/>
    <mergeCell ref="A74:BL74"/>
    <mergeCell ref="A75:BK75"/>
    <mergeCell ref="BG72:BK72"/>
    <mergeCell ref="AR70:AV70"/>
    <mergeCell ref="AW70:BA70"/>
    <mergeCell ref="BB70:BF70"/>
    <mergeCell ref="BG70:BK70"/>
    <mergeCell ref="A71:D71"/>
    <mergeCell ref="E71:W71"/>
    <mergeCell ref="X71:AB71"/>
    <mergeCell ref="AC71:AG71"/>
    <mergeCell ref="AH71:AL71"/>
    <mergeCell ref="AM71:AQ71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69:D69"/>
    <mergeCell ref="E69:W69"/>
    <mergeCell ref="X69:AB69"/>
    <mergeCell ref="AC69:AG69"/>
    <mergeCell ref="AH69:AL69"/>
    <mergeCell ref="AM69:AQ69"/>
    <mergeCell ref="AH68:AL68"/>
    <mergeCell ref="AM68:AQ68"/>
    <mergeCell ref="AR68:AV68"/>
    <mergeCell ref="AW68:BA68"/>
    <mergeCell ref="BB68:BF68"/>
    <mergeCell ref="BG68:BK68"/>
    <mergeCell ref="BQ63:BT63"/>
    <mergeCell ref="BU63:BY63"/>
    <mergeCell ref="A65:BL65"/>
    <mergeCell ref="A66:BK66"/>
    <mergeCell ref="A67:D68"/>
    <mergeCell ref="E67:W68"/>
    <mergeCell ref="X67:AQ67"/>
    <mergeCell ref="AR67:BK67"/>
    <mergeCell ref="X68:AB68"/>
    <mergeCell ref="AC68:AG68"/>
    <mergeCell ref="AN63:AR63"/>
    <mergeCell ref="AS63:AW63"/>
    <mergeCell ref="AX63:BA63"/>
    <mergeCell ref="BB63:BF63"/>
    <mergeCell ref="BG63:BK63"/>
    <mergeCell ref="BL63:BP63"/>
    <mergeCell ref="A63:E63"/>
    <mergeCell ref="F63:T63"/>
    <mergeCell ref="U63:Y63"/>
    <mergeCell ref="Z63:AD63"/>
    <mergeCell ref="AE63:AH63"/>
    <mergeCell ref="AI63:AM63"/>
    <mergeCell ref="AX62:BA62"/>
    <mergeCell ref="BB62:BF62"/>
    <mergeCell ref="BG62:BK62"/>
    <mergeCell ref="BL62:BP62"/>
    <mergeCell ref="BQ62:BT62"/>
    <mergeCell ref="BU62:BY62"/>
    <mergeCell ref="BQ61:BT61"/>
    <mergeCell ref="BU61:BY61"/>
    <mergeCell ref="A62:E62"/>
    <mergeCell ref="F62:T62"/>
    <mergeCell ref="U62:Y62"/>
    <mergeCell ref="Z62:AD62"/>
    <mergeCell ref="AE62:AH62"/>
    <mergeCell ref="AI62:AM62"/>
    <mergeCell ref="AN62:AR62"/>
    <mergeCell ref="AS62:AW62"/>
    <mergeCell ref="AN61:AR61"/>
    <mergeCell ref="AS61:AW61"/>
    <mergeCell ref="AX61:BA61"/>
    <mergeCell ref="BB61:BF61"/>
    <mergeCell ref="BG61:BK61"/>
    <mergeCell ref="BL61:BP61"/>
    <mergeCell ref="BG60:BK60"/>
    <mergeCell ref="BL60:BP60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E60:AH60"/>
    <mergeCell ref="AI60:AM60"/>
    <mergeCell ref="AN60:AR60"/>
    <mergeCell ref="AS60:AW60"/>
    <mergeCell ref="AX60:BA60"/>
    <mergeCell ref="BB60:BF60"/>
    <mergeCell ref="BU54:BY54"/>
    <mergeCell ref="A57:BL57"/>
    <mergeCell ref="A58:BY58"/>
    <mergeCell ref="A59:E60"/>
    <mergeCell ref="F59:T60"/>
    <mergeCell ref="U59:AM59"/>
    <mergeCell ref="AN59:BF59"/>
    <mergeCell ref="BG59:BY59"/>
    <mergeCell ref="U60:Y60"/>
    <mergeCell ref="Z60:AD60"/>
    <mergeCell ref="AS54:AW54"/>
    <mergeCell ref="AX54:BA54"/>
    <mergeCell ref="BB54:BF54"/>
    <mergeCell ref="BG54:BK54"/>
    <mergeCell ref="BL54:BP54"/>
    <mergeCell ref="BQ54:BT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0:D51"/>
    <mergeCell ref="E50:T51"/>
    <mergeCell ref="U50:AM50"/>
    <mergeCell ref="AN50:BF50"/>
    <mergeCell ref="BG50:BY50"/>
    <mergeCell ref="U51:Y51"/>
    <mergeCell ref="Z51:AD51"/>
    <mergeCell ref="AE51:AH51"/>
    <mergeCell ref="AI51:AM51"/>
    <mergeCell ref="AN51:AR51"/>
    <mergeCell ref="A48:BY48"/>
    <mergeCell ref="A49:BY49"/>
    <mergeCell ref="AM42:AQ42"/>
    <mergeCell ref="AR42:AV42"/>
    <mergeCell ref="AW42:BA42"/>
    <mergeCell ref="BB42:BF42"/>
    <mergeCell ref="AW40:BA40"/>
    <mergeCell ref="BB40:BF40"/>
    <mergeCell ref="BG40:BK40"/>
    <mergeCell ref="A41:D41"/>
    <mergeCell ref="E41:W41"/>
    <mergeCell ref="X41:AB41"/>
    <mergeCell ref="AC41:AG41"/>
    <mergeCell ref="AH41:AL41"/>
    <mergeCell ref="AM41:AQ41"/>
    <mergeCell ref="AR41:AV41"/>
    <mergeCell ref="A40:D40"/>
    <mergeCell ref="E40:W40"/>
    <mergeCell ref="X40:AB40"/>
    <mergeCell ref="AC40:AG40"/>
    <mergeCell ref="AH40:AL40"/>
    <mergeCell ref="AM40:AQ40"/>
    <mergeCell ref="AR40:AV40"/>
    <mergeCell ref="BG42:BK42"/>
    <mergeCell ref="A43:D43"/>
    <mergeCell ref="E43:W43"/>
    <mergeCell ref="X43:AB43"/>
    <mergeCell ref="AC43:AG43"/>
    <mergeCell ref="AH43:AL43"/>
    <mergeCell ref="AM43:AQ43"/>
    <mergeCell ref="AR43:AV43"/>
    <mergeCell ref="AW43:BA43"/>
    <mergeCell ref="BG30:BK30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BB31:BF31"/>
    <mergeCell ref="BL30:BP30"/>
    <mergeCell ref="A47:BY47"/>
    <mergeCell ref="E32:T32"/>
    <mergeCell ref="U32:Y32"/>
    <mergeCell ref="Z32:AD32"/>
    <mergeCell ref="AE32:AH32"/>
    <mergeCell ref="BB43:BF43"/>
    <mergeCell ref="A42:D42"/>
    <mergeCell ref="E42:W42"/>
    <mergeCell ref="X42:AB42"/>
    <mergeCell ref="AC42:AG42"/>
    <mergeCell ref="AH42:AL42"/>
    <mergeCell ref="E39:W39"/>
    <mergeCell ref="X39:AB39"/>
    <mergeCell ref="AC39:AG39"/>
    <mergeCell ref="AH39:AL39"/>
    <mergeCell ref="AM39:AQ39"/>
    <mergeCell ref="BQ30:BT30"/>
    <mergeCell ref="BU30:BY30"/>
    <mergeCell ref="A35:BL35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32:BP32"/>
    <mergeCell ref="BQ32:BT32"/>
    <mergeCell ref="BU32:BY32"/>
    <mergeCell ref="BG31:BK31"/>
    <mergeCell ref="BL31:BP31"/>
    <mergeCell ref="BQ31:BT31"/>
    <mergeCell ref="BU31:BY31"/>
    <mergeCell ref="A32:D32"/>
    <mergeCell ref="BB30:BF30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  <mergeCell ref="A21:BY21"/>
    <mergeCell ref="A23:BY23"/>
    <mergeCell ref="A24:BY24"/>
  </mergeCells>
  <conditionalFormatting sqref="A90 A166 A99">
    <cfRule type="cellIs" dxfId="63" priority="68" stopIfTrue="1" operator="equal">
      <formula>A89</formula>
    </cfRule>
  </conditionalFormatting>
  <conditionalFormatting sqref="A109:C109 A129:C129">
    <cfRule type="cellIs" dxfId="62" priority="69" stopIfTrue="1" operator="equal">
      <formula>A108</formula>
    </cfRule>
    <cfRule type="cellIs" dxfId="61" priority="70" stopIfTrue="1" operator="equal">
      <formula>0</formula>
    </cfRule>
  </conditionalFormatting>
  <conditionalFormatting sqref="A91">
    <cfRule type="cellIs" dxfId="60" priority="67" stopIfTrue="1" operator="equal">
      <formula>A90</formula>
    </cfRule>
  </conditionalFormatting>
  <conditionalFormatting sqref="A101">
    <cfRule type="cellIs" dxfId="59" priority="598" stopIfTrue="1" operator="equal">
      <formula>A99</formula>
    </cfRule>
  </conditionalFormatting>
  <conditionalFormatting sqref="A100">
    <cfRule type="cellIs" dxfId="58" priority="65" stopIfTrue="1" operator="equal">
      <formula>A99</formula>
    </cfRule>
  </conditionalFormatting>
  <conditionalFormatting sqref="A167">
    <cfRule type="cellIs" dxfId="57" priority="11" stopIfTrue="1" operator="equal">
      <formula>A166</formula>
    </cfRule>
  </conditionalFormatting>
  <conditionalFormatting sqref="A110:C110">
    <cfRule type="cellIs" dxfId="56" priority="62" stopIfTrue="1" operator="equal">
      <formula>A109</formula>
    </cfRule>
    <cfRule type="cellIs" dxfId="55" priority="63" stopIfTrue="1" operator="equal">
      <formula>0</formula>
    </cfRule>
  </conditionalFormatting>
  <conditionalFormatting sqref="A111:C111">
    <cfRule type="cellIs" dxfId="54" priority="60" stopIfTrue="1" operator="equal">
      <formula>A110</formula>
    </cfRule>
    <cfRule type="cellIs" dxfId="53" priority="61" stopIfTrue="1" operator="equal">
      <formula>0</formula>
    </cfRule>
  </conditionalFormatting>
  <conditionalFormatting sqref="A112:C112">
    <cfRule type="cellIs" dxfId="52" priority="58" stopIfTrue="1" operator="equal">
      <formula>A111</formula>
    </cfRule>
    <cfRule type="cellIs" dxfId="51" priority="59" stopIfTrue="1" operator="equal">
      <formula>0</formula>
    </cfRule>
  </conditionalFormatting>
  <conditionalFormatting sqref="A113:C113">
    <cfRule type="cellIs" dxfId="50" priority="56" stopIfTrue="1" operator="equal">
      <formula>A112</formula>
    </cfRule>
    <cfRule type="cellIs" dxfId="49" priority="57" stopIfTrue="1" operator="equal">
      <formula>0</formula>
    </cfRule>
  </conditionalFormatting>
  <conditionalFormatting sqref="A115:C115">
    <cfRule type="cellIs" dxfId="48" priority="54" stopIfTrue="1" operator="equal">
      <formula>A113</formula>
    </cfRule>
    <cfRule type="cellIs" dxfId="47" priority="55" stopIfTrue="1" operator="equal">
      <formula>0</formula>
    </cfRule>
  </conditionalFormatting>
  <conditionalFormatting sqref="A116:C116">
    <cfRule type="cellIs" dxfId="46" priority="52" stopIfTrue="1" operator="equal">
      <formula>A115</formula>
    </cfRule>
    <cfRule type="cellIs" dxfId="45" priority="53" stopIfTrue="1" operator="equal">
      <formula>0</formula>
    </cfRule>
  </conditionalFormatting>
  <conditionalFormatting sqref="A117:C117">
    <cfRule type="cellIs" dxfId="44" priority="50" stopIfTrue="1" operator="equal">
      <formula>A116</formula>
    </cfRule>
    <cfRule type="cellIs" dxfId="43" priority="51" stopIfTrue="1" operator="equal">
      <formula>0</formula>
    </cfRule>
  </conditionalFormatting>
  <conditionalFormatting sqref="A118:C118">
    <cfRule type="cellIs" dxfId="42" priority="48" stopIfTrue="1" operator="equal">
      <formula>A117</formula>
    </cfRule>
    <cfRule type="cellIs" dxfId="41" priority="49" stopIfTrue="1" operator="equal">
      <formula>0</formula>
    </cfRule>
  </conditionalFormatting>
  <conditionalFormatting sqref="A119:C119">
    <cfRule type="cellIs" dxfId="40" priority="46" stopIfTrue="1" operator="equal">
      <formula>A118</formula>
    </cfRule>
    <cfRule type="cellIs" dxfId="39" priority="47" stopIfTrue="1" operator="equal">
      <formula>0</formula>
    </cfRule>
  </conditionalFormatting>
  <conditionalFormatting sqref="A120:C120">
    <cfRule type="cellIs" dxfId="38" priority="44" stopIfTrue="1" operator="equal">
      <formula>A119</formula>
    </cfRule>
    <cfRule type="cellIs" dxfId="37" priority="45" stopIfTrue="1" operator="equal">
      <formula>0</formula>
    </cfRule>
  </conditionalFormatting>
  <conditionalFormatting sqref="A121:C121">
    <cfRule type="cellIs" dxfId="36" priority="42" stopIfTrue="1" operator="equal">
      <formula>A120</formula>
    </cfRule>
    <cfRule type="cellIs" dxfId="35" priority="43" stopIfTrue="1" operator="equal">
      <formula>0</formula>
    </cfRule>
  </conditionalFormatting>
  <conditionalFormatting sqref="A122:C122">
    <cfRule type="cellIs" dxfId="34" priority="40" stopIfTrue="1" operator="equal">
      <formula>A121</formula>
    </cfRule>
    <cfRule type="cellIs" dxfId="33" priority="41" stopIfTrue="1" operator="equal">
      <formula>0</formula>
    </cfRule>
  </conditionalFormatting>
  <conditionalFormatting sqref="A130:C130">
    <cfRule type="cellIs" dxfId="32" priority="36" stopIfTrue="1" operator="equal">
      <formula>A129</formula>
    </cfRule>
    <cfRule type="cellIs" dxfId="31" priority="37" stopIfTrue="1" operator="equal">
      <formula>0</formula>
    </cfRule>
  </conditionalFormatting>
  <conditionalFormatting sqref="A131:C131">
    <cfRule type="cellIs" dxfId="30" priority="34" stopIfTrue="1" operator="equal">
      <formula>A130</formula>
    </cfRule>
    <cfRule type="cellIs" dxfId="29" priority="35" stopIfTrue="1" operator="equal">
      <formula>0</formula>
    </cfRule>
  </conditionalFormatting>
  <conditionalFormatting sqref="A132:C132">
    <cfRule type="cellIs" dxfId="28" priority="32" stopIfTrue="1" operator="equal">
      <formula>A131</formula>
    </cfRule>
    <cfRule type="cellIs" dxfId="27" priority="33" stopIfTrue="1" operator="equal">
      <formula>0</formula>
    </cfRule>
  </conditionalFormatting>
  <conditionalFormatting sqref="A133:C133">
    <cfRule type="cellIs" dxfId="26" priority="30" stopIfTrue="1" operator="equal">
      <formula>A132</formula>
    </cfRule>
    <cfRule type="cellIs" dxfId="25" priority="31" stopIfTrue="1" operator="equal">
      <formula>0</formula>
    </cfRule>
  </conditionalFormatting>
  <conditionalFormatting sqref="A135:C135">
    <cfRule type="cellIs" dxfId="24" priority="28" stopIfTrue="1" operator="equal">
      <formula>A133</formula>
    </cfRule>
    <cfRule type="cellIs" dxfId="23" priority="29" stopIfTrue="1" operator="equal">
      <formula>0</formula>
    </cfRule>
  </conditionalFormatting>
  <conditionalFormatting sqref="A136:C136">
    <cfRule type="cellIs" dxfId="22" priority="26" stopIfTrue="1" operator="equal">
      <formula>A135</formula>
    </cfRule>
    <cfRule type="cellIs" dxfId="21" priority="27" stopIfTrue="1" operator="equal">
      <formula>0</formula>
    </cfRule>
  </conditionalFormatting>
  <conditionalFormatting sqref="A137:C137">
    <cfRule type="cellIs" dxfId="20" priority="24" stopIfTrue="1" operator="equal">
      <formula>A136</formula>
    </cfRule>
    <cfRule type="cellIs" dxfId="19" priority="25" stopIfTrue="1" operator="equal">
      <formula>0</formula>
    </cfRule>
  </conditionalFormatting>
  <conditionalFormatting sqref="A138:C138">
    <cfRule type="cellIs" dxfId="18" priority="22" stopIfTrue="1" operator="equal">
      <formula>A137</formula>
    </cfRule>
    <cfRule type="cellIs" dxfId="17" priority="23" stopIfTrue="1" operator="equal">
      <formula>0</formula>
    </cfRule>
  </conditionalFormatting>
  <conditionalFormatting sqref="A139:C139">
    <cfRule type="cellIs" dxfId="16" priority="20" stopIfTrue="1" operator="equal">
      <formula>A138</formula>
    </cfRule>
    <cfRule type="cellIs" dxfId="15" priority="21" stopIfTrue="1" operator="equal">
      <formula>0</formula>
    </cfRule>
  </conditionalFormatting>
  <conditionalFormatting sqref="A140:C140">
    <cfRule type="cellIs" dxfId="14" priority="18" stopIfTrue="1" operator="equal">
      <formula>A139</formula>
    </cfRule>
    <cfRule type="cellIs" dxfId="13" priority="19" stopIfTrue="1" operator="equal">
      <formula>0</formula>
    </cfRule>
  </conditionalFormatting>
  <conditionalFormatting sqref="A141:C141">
    <cfRule type="cellIs" dxfId="12" priority="16" stopIfTrue="1" operator="equal">
      <formula>A140</formula>
    </cfRule>
    <cfRule type="cellIs" dxfId="11" priority="17" stopIfTrue="1" operator="equal">
      <formula>0</formula>
    </cfRule>
  </conditionalFormatting>
  <conditionalFormatting sqref="A142:C142">
    <cfRule type="cellIs" dxfId="10" priority="14" stopIfTrue="1" operator="equal">
      <formula>A141</formula>
    </cfRule>
    <cfRule type="cellIs" dxfId="9" priority="15" stopIfTrue="1" operator="equal">
      <formula>0</formula>
    </cfRule>
  </conditionalFormatting>
  <conditionalFormatting sqref="A168">
    <cfRule type="cellIs" dxfId="8" priority="10" stopIfTrue="1" operator="equal">
      <formula>A167</formula>
    </cfRule>
  </conditionalFormatting>
  <conditionalFormatting sqref="A169">
    <cfRule type="cellIs" dxfId="7" priority="9" stopIfTrue="1" operator="equal">
      <formula>A168</formula>
    </cfRule>
  </conditionalFormatting>
  <conditionalFormatting sqref="A170">
    <cfRule type="cellIs" dxfId="6" priority="8" stopIfTrue="1" operator="equal">
      <formula>A169</formula>
    </cfRule>
  </conditionalFormatting>
  <conditionalFormatting sqref="A171">
    <cfRule type="cellIs" dxfId="5" priority="7" stopIfTrue="1" operator="equal">
      <formula>A170</formula>
    </cfRule>
  </conditionalFormatting>
  <conditionalFormatting sqref="A172:A173">
    <cfRule type="cellIs" dxfId="4" priority="6" stopIfTrue="1" operator="equal">
      <formula>A171</formula>
    </cfRule>
  </conditionalFormatting>
  <conditionalFormatting sqref="A114:C114">
    <cfRule type="cellIs" dxfId="3" priority="3" stopIfTrue="1" operator="equal">
      <formula>A113</formula>
    </cfRule>
    <cfRule type="cellIs" dxfId="2" priority="4" stopIfTrue="1" operator="equal">
      <formula>0</formula>
    </cfRule>
  </conditionalFormatting>
  <conditionalFormatting sqref="A134:C134">
    <cfRule type="cellIs" dxfId="1" priority="1" stopIfTrue="1" operator="equal">
      <formula>A133</formula>
    </cfRule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КПК1115032</vt:lpstr>
      <vt:lpstr>'Додаток2 КПК1115032'!Область_друку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Шкляревська Олена Олександрівна</cp:lastModifiedBy>
  <cp:lastPrinted>2024-12-18T11:54:19Z</cp:lastPrinted>
  <dcterms:created xsi:type="dcterms:W3CDTF">2016-07-02T12:27:50Z</dcterms:created>
  <dcterms:modified xsi:type="dcterms:W3CDTF">2024-12-18T11:55:11Z</dcterms:modified>
</cp:coreProperties>
</file>